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5400" yWindow="255" windowWidth="14805" windowHeight="8010" activeTab="2"/>
  </bookViews>
  <sheets>
    <sheet name="Fig." sheetId="4" r:id="rId1"/>
    <sheet name="table alpha" sheetId="2" r:id="rId2"/>
    <sheet name="(1)" sheetId="1" r:id="rId3"/>
  </sheets>
  <calcPr calcId="144525"/>
</workbook>
</file>

<file path=xl/calcChain.xml><?xml version="1.0" encoding="utf-8"?>
<calcChain xmlns="http://schemas.openxmlformats.org/spreadsheetml/2006/main">
  <c r="B11" i="1" l="1"/>
  <c r="B13" i="1" s="1"/>
  <c r="B21" i="1"/>
  <c r="B14" i="1" l="1"/>
  <c r="B5" i="1"/>
  <c r="B6" i="1" s="1"/>
  <c r="B20" i="1" l="1"/>
  <c r="B22" i="1" s="1"/>
  <c r="B26" i="1" s="1"/>
  <c r="B28" i="1" s="1"/>
  <c r="B7" i="1"/>
  <c r="B16" i="1"/>
  <c r="B18" i="1" s="1"/>
  <c r="B27" i="1" l="1"/>
</calcChain>
</file>

<file path=xl/comments1.xml><?xml version="1.0" encoding="utf-8"?>
<comments xmlns="http://schemas.openxmlformats.org/spreadsheetml/2006/main">
  <authors>
    <author>Autore</author>
  </authors>
  <commentList>
    <comment ref="B2" authorId="0">
      <text>
        <r>
          <rPr>
            <b/>
            <sz val="9"/>
            <color indexed="81"/>
            <rFont val="Tahoma"/>
            <family val="2"/>
          </rPr>
          <t>Autore:</t>
        </r>
        <r>
          <rPr>
            <sz val="9"/>
            <color indexed="81"/>
            <rFont val="Tahoma"/>
            <family val="2"/>
          </rPr>
          <t xml:space="preserve">
Angulo-Jaramillo, R., Bagarello, V., Iovino, M., Lassabatere, L., 2016. Saturated Soil Hydraulic Conductivity, in: Infiltration Measurements for Soil Hydraulic Characterization. Springer International Publishing, pp. 43–180. https://doi.org/10.1007/978-3-319-31788-5_2
</t>
        </r>
      </text>
    </comment>
  </commentList>
</comments>
</file>

<file path=xl/comments2.xml><?xml version="1.0" encoding="utf-8"?>
<comments xmlns="http://schemas.openxmlformats.org/spreadsheetml/2006/main">
  <authors>
    <author>Autore</author>
  </authors>
  <commentList>
    <comment ref="A2" authorId="0">
      <text>
        <r>
          <rPr>
            <b/>
            <sz val="9"/>
            <color indexed="81"/>
            <rFont val="Tahoma"/>
            <family val="2"/>
          </rPr>
          <t>Autore:</t>
        </r>
        <r>
          <rPr>
            <sz val="9"/>
            <color indexed="81"/>
            <rFont val="Tahoma"/>
            <family val="2"/>
          </rPr>
          <t xml:space="preserve">
Angulo-Jaramillo, R., Bagarello, V., Iovino, M., Lassabatere, L., 2016. Saturated Soil Hydraulic Conductivity, in: Infiltration Measurements for Soil Hydraulic Characterization. Springer International Publishing. https://doi.org/10.1007/978-3-319-31788-5_2
</t>
        </r>
      </text>
    </comment>
    <comment ref="A21" authorId="0">
      <text>
        <r>
          <rPr>
            <b/>
            <sz val="9"/>
            <color indexed="81"/>
            <rFont val="Tahoma"/>
            <family val="2"/>
          </rPr>
          <t>Autore: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Table 2.1 in</t>
        </r>
        <r>
          <rPr>
            <sz val="9"/>
            <color indexed="81"/>
            <rFont val="Tahoma"/>
            <family val="2"/>
          </rPr>
          <t xml:space="preserve"> Angulo-Jaramillo, R., Bagarello, V., Iovino, M., Lassabatere, L., 2016. Saturated Soil Hydraulic Conductivity, in: Infiltration Measurements for Soil Hydraulic Characterization. Springer International Publishing, pp. 43–180. https://doi.org/10.1007/978-3-319-31788-5_2
</t>
        </r>
      </text>
    </comment>
  </commentList>
</comments>
</file>

<file path=xl/sharedStrings.xml><?xml version="1.0" encoding="utf-8"?>
<sst xmlns="http://schemas.openxmlformats.org/spreadsheetml/2006/main" count="39" uniqueCount="39">
  <si>
    <t>Simplified Falling Head technique</t>
  </si>
  <si>
    <t>Tollerance 1%</t>
  </si>
  <si>
    <r>
      <t xml:space="preserve">parameter when calculating field-saturated soil hydraulic conductivity, </t>
    </r>
    <r>
      <rPr>
        <i/>
        <sz val="12"/>
        <rFont val="Times New Roman"/>
        <family val="1"/>
      </rPr>
      <t>K</t>
    </r>
    <r>
      <rPr>
        <i/>
        <vertAlign val="subscript"/>
        <sz val="12"/>
        <rFont val="Times New Roman"/>
        <family val="1"/>
      </rPr>
      <t>fs</t>
    </r>
    <r>
      <rPr>
        <sz val="12"/>
        <rFont val="Times New Roman"/>
        <family val="1"/>
      </rPr>
      <t>, using the single-head calculation procedure</t>
    </r>
  </si>
  <si>
    <r>
      <rPr>
        <b/>
        <sz val="12"/>
        <rFont val="Times New Roman"/>
        <family val="1"/>
      </rPr>
      <t>Table  2.1</t>
    </r>
    <r>
      <rPr>
        <sz val="12"/>
        <rFont val="Times New Roman"/>
        <family val="1"/>
      </rPr>
      <t xml:space="preserve">  Texture-structure categories for selecting capillarity category and representative α*</t>
    </r>
  </si>
  <si>
    <r>
      <rPr>
        <sz val="12"/>
        <rFont val="Times New Roman"/>
        <family val="18"/>
      </rPr>
      <t>Texture-structure category</t>
    </r>
  </si>
  <si>
    <r>
      <rPr>
        <sz val="12"/>
        <rFont val="Times New Roman"/>
        <family val="18"/>
      </rPr>
      <t>Soil capillarity category</t>
    </r>
  </si>
  <si>
    <r>
      <rPr>
        <sz val="12"/>
        <rFont val="Times New Roman"/>
        <family val="18"/>
      </rPr>
      <t>Compacted, structureless, clayey or silty materials such as landfill caps and liners, lacustrine or marine sediments, etc.</t>
    </r>
  </si>
  <si>
    <r>
      <rPr>
        <sz val="12"/>
        <rFont val="Times New Roman"/>
        <family val="18"/>
      </rPr>
      <t>Very strong</t>
    </r>
  </si>
  <si>
    <r>
      <rPr>
        <sz val="12"/>
        <rFont val="Malgun Gothic"/>
        <family val="34"/>
      </rPr>
      <t>&lt;</t>
    </r>
    <r>
      <rPr>
        <sz val="12"/>
        <rFont val="Times New Roman"/>
        <family val="18"/>
      </rPr>
      <t>1</t>
    </r>
  </si>
  <si>
    <r>
      <rPr>
        <sz val="12"/>
        <rFont val="Times New Roman"/>
        <family val="18"/>
      </rPr>
      <t>Porous materials that are both fine textured and massive; includes unstructured clayey and silty soils, as well as very fine to fine structureless sandy materials</t>
    </r>
  </si>
  <si>
    <r>
      <rPr>
        <sz val="12"/>
        <rFont val="Times New Roman"/>
        <family val="18"/>
      </rPr>
      <t>Strong</t>
    </r>
  </si>
  <si>
    <r>
      <rPr>
        <sz val="12"/>
        <rFont val="Times New Roman"/>
        <family val="18"/>
      </rPr>
      <t>Most structured and medium textured materials; includes structured clayey and loamy soils, as well as medium single- grain sands. This category is generally the most appropriate for agricultural soils</t>
    </r>
  </si>
  <si>
    <r>
      <rPr>
        <sz val="12"/>
        <rFont val="Times New Roman"/>
        <family val="18"/>
      </rPr>
      <t>Moderate</t>
    </r>
  </si>
  <si>
    <r>
      <rPr>
        <sz val="12"/>
        <rFont val="Times New Roman"/>
        <family val="18"/>
      </rPr>
      <t>Coarse and gravelly single-grain sands; may also include some highly structured soils with large and/or numerous cracks and biopores</t>
    </r>
  </si>
  <si>
    <r>
      <rPr>
        <sz val="12"/>
        <rFont val="Times New Roman"/>
        <family val="18"/>
      </rPr>
      <t>Weak</t>
    </r>
  </si>
  <si>
    <r>
      <rPr>
        <sz val="12"/>
        <rFont val="Times New Roman"/>
        <family val="18"/>
      </rPr>
      <t>Gravels, very coarse sands, etc. containing negligible amounts of coarse/medium/fine/very fine sand, silt and clay</t>
    </r>
  </si>
  <si>
    <r>
      <rPr>
        <sz val="12"/>
        <rFont val="Times New Roman"/>
        <family val="18"/>
      </rPr>
      <t>Negligible</t>
    </r>
  </si>
  <si>
    <r>
      <rPr>
        <u/>
        <sz val="12"/>
        <rFont val="Malgun Gothic"/>
        <family val="2"/>
      </rPr>
      <t>&gt;</t>
    </r>
    <r>
      <rPr>
        <sz val="12"/>
        <rFont val="Times New Roman"/>
        <family val="18"/>
      </rPr>
      <t>100</t>
    </r>
  </si>
  <si>
    <r>
      <rPr>
        <sz val="12"/>
        <rFont val="Times New Roman"/>
        <family val="18"/>
      </rPr>
      <t xml:space="preserve">Representative
</t>
    </r>
    <r>
      <rPr>
        <sz val="12"/>
        <rFont val="Calibri"/>
        <family val="2"/>
      </rPr>
      <t>α</t>
    </r>
    <r>
      <rPr>
        <sz val="12"/>
        <rFont val="Times New Roman"/>
        <family val="18"/>
      </rPr>
      <t>* (m</t>
    </r>
    <r>
      <rPr>
        <vertAlign val="superscript"/>
        <sz val="12"/>
        <rFont val="Cambria"/>
        <family val="1"/>
      </rPr>
      <t>-1</t>
    </r>
    <r>
      <rPr>
        <sz val="12"/>
        <rFont val="Times New Roman"/>
        <family val="18"/>
      </rPr>
      <t>)</t>
    </r>
  </si>
  <si>
    <r>
      <t xml:space="preserve">Volume of voids, </t>
    </r>
    <r>
      <rPr>
        <b/>
        <i/>
        <sz val="11"/>
        <color theme="1"/>
        <rFont val="Arial"/>
        <family val="2"/>
      </rPr>
      <t>V</t>
    </r>
    <r>
      <rPr>
        <b/>
        <i/>
        <vertAlign val="subscript"/>
        <sz val="11"/>
        <color theme="1"/>
        <rFont val="Arial"/>
        <family val="2"/>
      </rPr>
      <t>p</t>
    </r>
    <r>
      <rPr>
        <b/>
        <sz val="11"/>
        <color theme="1"/>
        <rFont val="Arial"/>
        <family val="2"/>
      </rPr>
      <t xml:space="preserve"> (m</t>
    </r>
    <r>
      <rPr>
        <b/>
        <vertAlign val="superscript"/>
        <sz val="11"/>
        <color theme="1"/>
        <rFont val="Arial"/>
        <family val="2"/>
      </rPr>
      <t>3</t>
    </r>
    <r>
      <rPr>
        <b/>
        <sz val="11"/>
        <color theme="1"/>
        <rFont val="Arial"/>
        <family val="2"/>
      </rPr>
      <t>)</t>
    </r>
    <r>
      <rPr>
        <sz val="11"/>
        <color theme="1"/>
        <rFont val="Arial"/>
        <family val="2"/>
      </rPr>
      <t>, within the soil volume confined by the ring</t>
    </r>
  </si>
  <si>
    <r>
      <t>Infiltration surface (m</t>
    </r>
    <r>
      <rPr>
        <vertAlign val="superscript"/>
        <sz val="11"/>
        <rFont val="Arial"/>
        <family val="2"/>
      </rPr>
      <t>2</t>
    </r>
    <r>
      <rPr>
        <sz val="11"/>
        <rFont val="Arial"/>
        <family val="2"/>
      </rPr>
      <t>)</t>
    </r>
  </si>
  <si>
    <r>
      <t>Initial volumetric water content of the sampled soil, θ</t>
    </r>
    <r>
      <rPr>
        <i/>
        <vertAlign val="subscript"/>
        <sz val="11"/>
        <rFont val="Arial"/>
        <family val="2"/>
      </rPr>
      <t>i</t>
    </r>
    <r>
      <rPr>
        <sz val="11"/>
        <rFont val="Arial"/>
        <family val="2"/>
      </rPr>
      <t xml:space="preserve"> (m</t>
    </r>
    <r>
      <rPr>
        <vertAlign val="superscript"/>
        <sz val="11"/>
        <rFont val="Arial"/>
        <family val="2"/>
      </rPr>
      <t>3</t>
    </r>
    <r>
      <rPr>
        <sz val="11"/>
        <rFont val="Arial"/>
        <family val="2"/>
      </rPr>
      <t>m</t>
    </r>
    <r>
      <rPr>
        <vertAlign val="superscript"/>
        <sz val="11"/>
        <rFont val="Arial"/>
        <family val="2"/>
      </rPr>
      <t>-3</t>
    </r>
    <r>
      <rPr>
        <sz val="11"/>
        <rFont val="Arial"/>
        <family val="2"/>
      </rPr>
      <t>)</t>
    </r>
  </si>
  <si>
    <r>
      <t>Saturated soil water content, θ</t>
    </r>
    <r>
      <rPr>
        <i/>
        <vertAlign val="subscript"/>
        <sz val="11"/>
        <rFont val="Arial"/>
        <family val="2"/>
      </rPr>
      <t>fs</t>
    </r>
    <r>
      <rPr>
        <sz val="11"/>
        <rFont val="Arial"/>
        <family val="2"/>
      </rPr>
      <t xml:space="preserve"> (m</t>
    </r>
    <r>
      <rPr>
        <vertAlign val="superscript"/>
        <sz val="11"/>
        <rFont val="Arial"/>
        <family val="2"/>
      </rPr>
      <t>3</t>
    </r>
    <r>
      <rPr>
        <sz val="11"/>
        <rFont val="Arial"/>
        <family val="2"/>
      </rPr>
      <t>m</t>
    </r>
    <r>
      <rPr>
        <vertAlign val="superscript"/>
        <sz val="11"/>
        <rFont val="Arial"/>
        <family val="2"/>
      </rPr>
      <t>-3</t>
    </r>
    <r>
      <rPr>
        <sz val="11"/>
        <rFont val="Arial"/>
        <family val="2"/>
      </rPr>
      <t>)</t>
    </r>
  </si>
  <si>
    <r>
      <rPr>
        <sz val="11"/>
        <rFont val="Arial"/>
        <family val="2"/>
      </rPr>
      <t xml:space="preserve">The infiltration run was carried out by using a volume, </t>
    </r>
    <r>
      <rPr>
        <b/>
        <i/>
        <sz val="11"/>
        <rFont val="Arial"/>
        <family val="2"/>
      </rPr>
      <t>V</t>
    </r>
    <r>
      <rPr>
        <b/>
        <sz val="11"/>
        <rFont val="Arial"/>
        <family val="2"/>
      </rPr>
      <t xml:space="preserve"> (m</t>
    </r>
    <r>
      <rPr>
        <b/>
        <vertAlign val="superscript"/>
        <sz val="11"/>
        <rFont val="Arial"/>
        <family val="2"/>
      </rPr>
      <t>3</t>
    </r>
    <r>
      <rPr>
        <b/>
        <sz val="11"/>
        <rFont val="Arial"/>
        <family val="2"/>
      </rPr>
      <t>)</t>
    </r>
    <r>
      <rPr>
        <sz val="11"/>
        <rFont val="Arial"/>
        <family val="2"/>
      </rPr>
      <t xml:space="preserve">, of water equal to </t>
    </r>
    <r>
      <rPr>
        <i/>
        <sz val="11"/>
        <rFont val="Arial"/>
        <family val="2"/>
      </rPr>
      <t>V</t>
    </r>
    <r>
      <rPr>
        <i/>
        <vertAlign val="subscript"/>
        <sz val="11"/>
        <rFont val="Arial"/>
        <family val="2"/>
      </rPr>
      <t>p</t>
    </r>
  </si>
  <si>
    <r>
      <rPr>
        <i/>
        <sz val="11"/>
        <rFont val="Arial"/>
        <family val="2"/>
      </rPr>
      <t>H</t>
    </r>
    <r>
      <rPr>
        <vertAlign val="subscript"/>
        <sz val="11"/>
        <rFont val="Arial"/>
        <family val="2"/>
      </rPr>
      <t>0</t>
    </r>
    <r>
      <rPr>
        <sz val="11"/>
        <rFont val="Arial"/>
        <family val="2"/>
      </rPr>
      <t>+1/α*</t>
    </r>
  </si>
  <si>
    <r>
      <rPr>
        <sz val="11"/>
        <rFont val="Arial"/>
        <family val="2"/>
      </rPr>
      <t xml:space="preserve">Cylinder insertion depth, </t>
    </r>
    <r>
      <rPr>
        <b/>
        <i/>
        <sz val="11"/>
        <rFont val="Arial"/>
        <family val="2"/>
      </rPr>
      <t>d</t>
    </r>
    <r>
      <rPr>
        <b/>
        <sz val="11"/>
        <rFont val="Arial"/>
        <family val="2"/>
      </rPr>
      <t xml:space="preserve"> (m)</t>
    </r>
  </si>
  <si>
    <r>
      <rPr>
        <sz val="11"/>
        <rFont val="Arial"/>
        <family val="2"/>
      </rPr>
      <t xml:space="preserve">Run duration, </t>
    </r>
    <r>
      <rPr>
        <b/>
        <i/>
        <sz val="11"/>
        <rFont val="Arial"/>
        <family val="2"/>
      </rPr>
      <t>t</t>
    </r>
    <r>
      <rPr>
        <b/>
        <i/>
        <vertAlign val="subscript"/>
        <sz val="11"/>
        <rFont val="Arial"/>
        <family val="2"/>
      </rPr>
      <t>a</t>
    </r>
    <r>
      <rPr>
        <b/>
        <sz val="11"/>
        <rFont val="Arial"/>
        <family val="2"/>
      </rPr>
      <t xml:space="preserve"> (s)</t>
    </r>
  </si>
  <si>
    <r>
      <rPr>
        <sz val="11"/>
        <rFont val="Arial"/>
        <family val="2"/>
      </rPr>
      <t xml:space="preserve">Field-saturated soil hydraulic conductivity, </t>
    </r>
    <r>
      <rPr>
        <b/>
        <i/>
        <sz val="11"/>
        <rFont val="Arial"/>
        <family val="2"/>
      </rPr>
      <t>K</t>
    </r>
    <r>
      <rPr>
        <b/>
        <i/>
        <vertAlign val="subscript"/>
        <sz val="11"/>
        <rFont val="Arial"/>
        <family val="2"/>
      </rPr>
      <t>fs</t>
    </r>
    <r>
      <rPr>
        <b/>
        <vertAlign val="subscript"/>
        <sz val="11"/>
        <rFont val="Arial"/>
        <family val="2"/>
      </rPr>
      <t xml:space="preserve">  </t>
    </r>
    <r>
      <rPr>
        <b/>
        <sz val="11"/>
        <rFont val="Arial"/>
        <family val="2"/>
      </rPr>
      <t>(m s</t>
    </r>
    <r>
      <rPr>
        <b/>
        <vertAlign val="superscript"/>
        <sz val="11"/>
        <rFont val="Arial"/>
        <family val="2"/>
      </rPr>
      <t>-1</t>
    </r>
    <r>
      <rPr>
        <b/>
        <sz val="11"/>
        <rFont val="Arial"/>
        <family val="2"/>
      </rPr>
      <t>)</t>
    </r>
  </si>
  <si>
    <r>
      <rPr>
        <b/>
        <i/>
        <sz val="11"/>
        <color rgb="FF00B050"/>
        <rFont val="Arial"/>
        <family val="2"/>
      </rPr>
      <t>K</t>
    </r>
    <r>
      <rPr>
        <b/>
        <i/>
        <vertAlign val="subscript"/>
        <sz val="11"/>
        <color rgb="FF00B050"/>
        <rFont val="Arial"/>
        <family val="2"/>
      </rPr>
      <t>fs</t>
    </r>
    <r>
      <rPr>
        <b/>
        <vertAlign val="subscript"/>
        <sz val="11"/>
        <color rgb="FF00B050"/>
        <rFont val="Arial"/>
        <family val="2"/>
      </rPr>
      <t xml:space="preserve">  </t>
    </r>
    <r>
      <rPr>
        <b/>
        <sz val="11"/>
        <color rgb="FF00B050"/>
        <rFont val="Arial"/>
        <family val="2"/>
      </rPr>
      <t>(mm h</t>
    </r>
    <r>
      <rPr>
        <b/>
        <vertAlign val="superscript"/>
        <sz val="11"/>
        <color rgb="FF00B050"/>
        <rFont val="Arial"/>
        <family val="2"/>
      </rPr>
      <t>-1</t>
    </r>
    <r>
      <rPr>
        <b/>
        <sz val="11"/>
        <color rgb="FF00B050"/>
        <rFont val="Arial"/>
        <family val="2"/>
      </rPr>
      <t>)</t>
    </r>
  </si>
  <si>
    <r>
      <rPr>
        <b/>
        <sz val="11"/>
        <rFont val="Calibri"/>
        <family val="2"/>
      </rPr>
      <t>Δθ</t>
    </r>
    <r>
      <rPr>
        <b/>
        <sz val="11"/>
        <rFont val="Arial"/>
        <family val="2"/>
      </rPr>
      <t xml:space="preserve"> (m</t>
    </r>
    <r>
      <rPr>
        <b/>
        <vertAlign val="superscript"/>
        <sz val="11"/>
        <rFont val="Arial"/>
        <family val="2"/>
      </rPr>
      <t>3</t>
    </r>
    <r>
      <rPr>
        <b/>
        <sz val="11"/>
        <rFont val="Arial"/>
        <family val="2"/>
      </rPr>
      <t>m</t>
    </r>
    <r>
      <rPr>
        <b/>
        <vertAlign val="superscript"/>
        <sz val="11"/>
        <rFont val="Arial"/>
        <family val="2"/>
      </rPr>
      <t>-3</t>
    </r>
    <r>
      <rPr>
        <b/>
        <sz val="11"/>
        <rFont val="Arial"/>
        <family val="2"/>
      </rPr>
      <t>)</t>
    </r>
  </si>
  <si>
    <r>
      <t>dry soil bulk density, ρ</t>
    </r>
    <r>
      <rPr>
        <i/>
        <vertAlign val="subscript"/>
        <sz val="11"/>
        <rFont val="Arial"/>
        <family val="2"/>
      </rPr>
      <t>b</t>
    </r>
    <r>
      <rPr>
        <sz val="11"/>
        <rFont val="Arial"/>
        <family val="2"/>
      </rPr>
      <t xml:space="preserve"> (kg m</t>
    </r>
    <r>
      <rPr>
        <vertAlign val="superscript"/>
        <sz val="11"/>
        <rFont val="Arial"/>
        <family val="2"/>
      </rPr>
      <t>-3</t>
    </r>
    <r>
      <rPr>
        <sz val="11"/>
        <rFont val="Arial"/>
        <family val="2"/>
      </rPr>
      <t>)</t>
    </r>
  </si>
  <si>
    <r>
      <t>Soil particle density, ρ</t>
    </r>
    <r>
      <rPr>
        <i/>
        <vertAlign val="subscript"/>
        <sz val="11"/>
        <rFont val="Arial"/>
        <family val="2"/>
      </rPr>
      <t>s</t>
    </r>
    <r>
      <rPr>
        <sz val="11"/>
        <rFont val="Arial"/>
        <family val="2"/>
      </rPr>
      <t xml:space="preserve"> (kg m</t>
    </r>
    <r>
      <rPr>
        <vertAlign val="superscript"/>
        <sz val="11"/>
        <rFont val="Arial"/>
        <family val="2"/>
      </rPr>
      <t>-3</t>
    </r>
    <r>
      <rPr>
        <sz val="11"/>
        <rFont val="Arial"/>
        <family val="2"/>
      </rPr>
      <t>)</t>
    </r>
  </si>
  <si>
    <r>
      <t>Soil volume confined by the ring (m</t>
    </r>
    <r>
      <rPr>
        <vertAlign val="superscript"/>
        <sz val="11"/>
        <rFont val="Arial"/>
        <family val="2"/>
      </rPr>
      <t>3</t>
    </r>
    <r>
      <rPr>
        <sz val="11"/>
        <rFont val="Arial"/>
        <family val="2"/>
      </rPr>
      <t>)</t>
    </r>
  </si>
  <si>
    <r>
      <rPr>
        <sz val="11"/>
        <rFont val="Arial"/>
        <family val="2"/>
      </rPr>
      <t xml:space="preserve">Cylinder inner diameter, </t>
    </r>
    <r>
      <rPr>
        <b/>
        <i/>
        <sz val="11"/>
        <rFont val="Arial"/>
        <family val="2"/>
      </rPr>
      <t>D</t>
    </r>
    <r>
      <rPr>
        <b/>
        <sz val="11"/>
        <rFont val="Arial"/>
        <family val="2"/>
      </rPr>
      <t xml:space="preserve"> (m)</t>
    </r>
  </si>
  <si>
    <t>Radius (m)</t>
  </si>
  <si>
    <r>
      <t xml:space="preserve">Initial depth of water, </t>
    </r>
    <r>
      <rPr>
        <b/>
        <i/>
        <sz val="11"/>
        <rFont val="Arial"/>
        <family val="2"/>
      </rPr>
      <t>H</t>
    </r>
    <r>
      <rPr>
        <b/>
        <vertAlign val="subscript"/>
        <sz val="11"/>
        <rFont val="Arial"/>
        <family val="2"/>
      </rPr>
      <t>0</t>
    </r>
    <r>
      <rPr>
        <b/>
        <sz val="11"/>
        <rFont val="Arial"/>
        <family val="2"/>
      </rPr>
      <t xml:space="preserve"> (m)</t>
    </r>
  </si>
  <si>
    <r>
      <rPr>
        <b/>
        <i/>
        <sz val="11"/>
        <rFont val="Arial"/>
        <family val="2"/>
      </rPr>
      <t>K</t>
    </r>
    <r>
      <rPr>
        <b/>
        <i/>
        <vertAlign val="subscript"/>
        <sz val="11"/>
        <rFont val="Arial"/>
        <family val="2"/>
      </rPr>
      <t>fs</t>
    </r>
    <r>
      <rPr>
        <b/>
        <vertAlign val="subscript"/>
        <sz val="11"/>
        <rFont val="Arial"/>
        <family val="2"/>
      </rPr>
      <t xml:space="preserve">  </t>
    </r>
    <r>
      <rPr>
        <b/>
        <sz val="11"/>
        <rFont val="Arial"/>
        <family val="2"/>
      </rPr>
      <t>(mm s</t>
    </r>
    <r>
      <rPr>
        <b/>
        <vertAlign val="superscript"/>
        <sz val="11"/>
        <rFont val="Arial"/>
        <family val="2"/>
      </rPr>
      <t>-1</t>
    </r>
    <r>
      <rPr>
        <b/>
        <sz val="11"/>
        <rFont val="Arial"/>
        <family val="2"/>
      </rPr>
      <t>)</t>
    </r>
  </si>
  <si>
    <t>Example 2.7 (p.266)</t>
  </si>
  <si>
    <r>
      <t xml:space="preserve">Sorptive number, </t>
    </r>
    <r>
      <rPr>
        <b/>
        <sz val="11"/>
        <color theme="1"/>
        <rFont val="Arial"/>
        <family val="2"/>
      </rPr>
      <t>α* (m</t>
    </r>
    <r>
      <rPr>
        <b/>
        <vertAlign val="superscript"/>
        <sz val="11"/>
        <color theme="1"/>
        <rFont val="Arial"/>
        <family val="2"/>
      </rPr>
      <t>-1</t>
    </r>
    <r>
      <rPr>
        <b/>
        <sz val="11"/>
        <color theme="1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</si>
</sst>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.0000"/>
    <numFmt numFmtId="165" formatCode="0.000"/>
    <numFmt numFmtId="166" formatCode="0E+00"/>
    <numFmt numFmtId="167" formatCode="0.000000"/>
    <numFmt numFmtId="168" formatCode="0.0"/>
    <numFmt numFmtId="169" formatCode="###0;###0"/>
  </numFmts>
  <fonts count="4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rgb="FF00B050"/>
      <name val="Arial"/>
      <family val="2"/>
    </font>
    <font>
      <b/>
      <vertAlign val="subscript"/>
      <sz val="11"/>
      <color rgb="FF00B050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b/>
      <sz val="10"/>
      <color indexed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name val="Times New Roman"/>
      <family val="1"/>
    </font>
    <font>
      <i/>
      <sz val="12"/>
      <name val="Times New Roman"/>
      <family val="1"/>
    </font>
    <font>
      <i/>
      <vertAlign val="subscript"/>
      <sz val="12"/>
      <name val="Times New Roman"/>
      <family val="1"/>
    </font>
    <font>
      <b/>
      <sz val="12"/>
      <name val="Times New Roman"/>
      <family val="1"/>
    </font>
    <font>
      <sz val="12"/>
      <color theme="1"/>
      <name val="Calibri"/>
      <family val="2"/>
      <scheme val="minor"/>
    </font>
    <font>
      <sz val="12"/>
      <name val="Times New Roman"/>
      <family val="18"/>
    </font>
    <font>
      <sz val="12"/>
      <name val="Calibri"/>
      <family val="2"/>
    </font>
    <font>
      <vertAlign val="superscript"/>
      <sz val="12"/>
      <name val="Cambria"/>
      <family val="1"/>
    </font>
    <font>
      <sz val="12"/>
      <name val="Malgun Gothic"/>
      <family val="34"/>
    </font>
    <font>
      <sz val="12"/>
      <color rgb="FF000000"/>
      <name val="Times New Roman"/>
      <family val="2"/>
    </font>
    <font>
      <u/>
      <sz val="12"/>
      <name val="Malgun Gothic"/>
      <family val="2"/>
    </font>
    <font>
      <sz val="11"/>
      <color theme="1"/>
      <name val="Arial"/>
      <family val="2"/>
    </font>
    <font>
      <b/>
      <i/>
      <sz val="11"/>
      <color theme="1"/>
      <name val="Arial"/>
      <family val="2"/>
    </font>
    <font>
      <b/>
      <i/>
      <vertAlign val="subscript"/>
      <sz val="11"/>
      <color theme="1"/>
      <name val="Arial"/>
      <family val="2"/>
    </font>
    <font>
      <b/>
      <sz val="11"/>
      <color theme="1"/>
      <name val="Arial"/>
      <family val="2"/>
    </font>
    <font>
      <b/>
      <vertAlign val="superscript"/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rgb="FFFF0000"/>
      <name val="Arial"/>
      <family val="2"/>
    </font>
    <font>
      <vertAlign val="superscript"/>
      <sz val="11"/>
      <name val="Arial"/>
      <family val="2"/>
    </font>
    <font>
      <i/>
      <vertAlign val="subscript"/>
      <sz val="11"/>
      <name val="Arial"/>
      <family val="2"/>
    </font>
    <font>
      <sz val="11"/>
      <color rgb="FFFF0000"/>
      <name val="Arial"/>
      <family val="2"/>
    </font>
    <font>
      <b/>
      <vertAlign val="superscript"/>
      <sz val="11"/>
      <name val="Arial"/>
      <family val="2"/>
    </font>
    <font>
      <b/>
      <i/>
      <sz val="11"/>
      <name val="Arial"/>
      <family val="2"/>
    </font>
    <font>
      <i/>
      <sz val="11"/>
      <name val="Arial"/>
      <family val="2"/>
    </font>
    <font>
      <vertAlign val="subscript"/>
      <sz val="11"/>
      <name val="Arial"/>
      <family val="2"/>
    </font>
    <font>
      <b/>
      <i/>
      <vertAlign val="subscript"/>
      <sz val="11"/>
      <name val="Arial"/>
      <family val="2"/>
    </font>
    <font>
      <b/>
      <vertAlign val="subscript"/>
      <sz val="11"/>
      <name val="Arial"/>
      <family val="2"/>
    </font>
    <font>
      <b/>
      <i/>
      <sz val="11"/>
      <color rgb="FF00B050"/>
      <name val="Arial"/>
      <family val="2"/>
    </font>
    <font>
      <b/>
      <i/>
      <vertAlign val="subscript"/>
      <sz val="11"/>
      <color rgb="FF00B050"/>
      <name val="Arial"/>
      <family val="2"/>
    </font>
    <font>
      <b/>
      <vertAlign val="superscript"/>
      <sz val="11"/>
      <color rgb="FF00B050"/>
      <name val="Arial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rgb="FF808080"/>
      </right>
      <top style="thin">
        <color indexed="64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indexed="64"/>
      </top>
      <bottom style="thin">
        <color rgb="FF808080"/>
      </bottom>
      <diagonal/>
    </border>
    <border>
      <left style="thin">
        <color rgb="FF808080"/>
      </left>
      <right style="thin">
        <color indexed="64"/>
      </right>
      <top style="thin">
        <color indexed="64"/>
      </top>
      <bottom style="thin">
        <color rgb="FF808080"/>
      </bottom>
      <diagonal/>
    </border>
    <border>
      <left style="thin">
        <color indexed="64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indexed="64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rgb="FF808080"/>
      </right>
      <top style="thin">
        <color rgb="FF808080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indexed="64"/>
      </bottom>
      <diagonal/>
    </border>
    <border>
      <left style="thin">
        <color rgb="FF808080"/>
      </left>
      <right style="thin">
        <color indexed="64"/>
      </right>
      <top style="thin">
        <color rgb="FF808080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2" fillId="0" borderId="0" xfId="1" applyFont="1"/>
    <xf numFmtId="0" fontId="4" fillId="0" borderId="0" xfId="1" applyNumberFormat="1" applyFont="1" applyFill="1" applyBorder="1"/>
    <xf numFmtId="0" fontId="1" fillId="0" borderId="0" xfId="1" applyNumberFormat="1" applyFont="1" applyFill="1" applyBorder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4" fillId="0" borderId="0" xfId="1" applyFont="1" applyFill="1" applyBorder="1"/>
    <xf numFmtId="0" fontId="4" fillId="0" borderId="0" xfId="1" applyNumberFormat="1" applyFont="1" applyFill="1" applyBorder="1" applyAlignment="1">
      <alignment horizontal="center"/>
    </xf>
    <xf numFmtId="0" fontId="6" fillId="0" borderId="0" xfId="1" applyNumberFormat="1" applyFont="1" applyFill="1" applyBorder="1"/>
    <xf numFmtId="0" fontId="0" fillId="0" borderId="0" xfId="0" applyFill="1"/>
    <xf numFmtId="0" fontId="0" fillId="0" borderId="0" xfId="0" applyFill="1" applyBorder="1" applyAlignment="1">
      <alignment horizontal="left" vertical="top"/>
    </xf>
    <xf numFmtId="0" fontId="9" fillId="0" borderId="0" xfId="0" applyFont="1" applyFill="1" applyBorder="1" applyAlignment="1">
      <alignment horizontal="left" vertical="top"/>
    </xf>
    <xf numFmtId="0" fontId="13" fillId="0" borderId="2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top" wrapText="1"/>
    </xf>
    <xf numFmtId="0" fontId="15" fillId="0" borderId="4" xfId="0" applyFont="1" applyFill="1" applyBorder="1" applyAlignment="1">
      <alignment horizontal="left" vertical="top" wrapText="1"/>
    </xf>
    <xf numFmtId="0" fontId="13" fillId="0" borderId="5" xfId="0" applyFont="1" applyFill="1" applyBorder="1" applyAlignment="1">
      <alignment horizontal="left" vertical="top" wrapText="1"/>
    </xf>
    <xf numFmtId="0" fontId="13" fillId="0" borderId="1" xfId="0" applyFont="1" applyFill="1" applyBorder="1" applyAlignment="1">
      <alignment horizontal="left" vertical="top" wrapText="1"/>
    </xf>
    <xf numFmtId="0" fontId="13" fillId="0" borderId="6" xfId="0" applyFont="1" applyFill="1" applyBorder="1" applyAlignment="1">
      <alignment horizontal="left" vertical="top" wrapText="1"/>
    </xf>
    <xf numFmtId="169" fontId="18" fillId="0" borderId="6" xfId="0" applyNumberFormat="1" applyFont="1" applyFill="1" applyBorder="1" applyAlignment="1">
      <alignment horizontal="left" vertical="top" wrapText="1"/>
    </xf>
    <xf numFmtId="0" fontId="13" fillId="0" borderId="7" xfId="0" applyFont="1" applyFill="1" applyBorder="1" applyAlignment="1">
      <alignment horizontal="left" vertical="top" wrapText="1"/>
    </xf>
    <xf numFmtId="0" fontId="13" fillId="0" borderId="8" xfId="0" applyFont="1" applyFill="1" applyBorder="1" applyAlignment="1">
      <alignment horizontal="left" vertical="top" wrapText="1"/>
    </xf>
    <xf numFmtId="0" fontId="15" fillId="0" borderId="9" xfId="0" applyFont="1" applyFill="1" applyBorder="1" applyAlignment="1">
      <alignment horizontal="left" vertical="top" wrapText="1"/>
    </xf>
    <xf numFmtId="0" fontId="1" fillId="0" borderId="0" xfId="1" applyFont="1"/>
    <xf numFmtId="0" fontId="20" fillId="0" borderId="0" xfId="0" applyFont="1"/>
    <xf numFmtId="0" fontId="1" fillId="0" borderId="0" xfId="1" applyFont="1" applyFill="1" applyBorder="1"/>
    <xf numFmtId="0" fontId="25" fillId="0" borderId="0" xfId="0" applyFont="1"/>
    <xf numFmtId="166" fontId="20" fillId="0" borderId="0" xfId="0" applyNumberFormat="1" applyFont="1" applyAlignment="1">
      <alignment horizontal="center"/>
    </xf>
    <xf numFmtId="0" fontId="26" fillId="0" borderId="0" xfId="0" applyNumberFormat="1" applyFont="1" applyBorder="1"/>
    <xf numFmtId="0" fontId="25" fillId="0" borderId="0" xfId="0" applyNumberFormat="1" applyFont="1" applyBorder="1"/>
    <xf numFmtId="0" fontId="25" fillId="0" borderId="0" xfId="0" applyNumberFormat="1" applyFont="1" applyFill="1" applyBorder="1"/>
    <xf numFmtId="2" fontId="25" fillId="0" borderId="0" xfId="0" applyNumberFormat="1" applyFont="1" applyBorder="1"/>
    <xf numFmtId="165" fontId="25" fillId="0" borderId="0" xfId="0" applyNumberFormat="1" applyFont="1" applyBorder="1"/>
    <xf numFmtId="165" fontId="30" fillId="0" borderId="0" xfId="0" applyNumberFormat="1" applyFont="1" applyBorder="1"/>
    <xf numFmtId="167" fontId="25" fillId="0" borderId="0" xfId="0" applyNumberFormat="1" applyFont="1" applyBorder="1"/>
    <xf numFmtId="164" fontId="25" fillId="0" borderId="0" xfId="0" applyNumberFormat="1" applyFont="1"/>
    <xf numFmtId="165" fontId="25" fillId="0" borderId="0" xfId="0" applyNumberFormat="1" applyFont="1"/>
    <xf numFmtId="2" fontId="25" fillId="0" borderId="0" xfId="0" applyNumberFormat="1" applyFont="1" applyAlignment="1">
      <alignment horizontal="right"/>
    </xf>
    <xf numFmtId="0" fontId="26" fillId="0" borderId="0" xfId="0" applyNumberFormat="1" applyFont="1" applyFill="1" applyBorder="1"/>
    <xf numFmtId="0" fontId="27" fillId="0" borderId="0" xfId="0" applyNumberFormat="1" applyFont="1"/>
    <xf numFmtId="0" fontId="26" fillId="0" borderId="0" xfId="0" applyNumberFormat="1" applyFont="1"/>
    <xf numFmtId="11" fontId="26" fillId="0" borderId="0" xfId="0" applyNumberFormat="1" applyFont="1"/>
    <xf numFmtId="164" fontId="26" fillId="0" borderId="0" xfId="0" applyNumberFormat="1" applyFont="1" applyFill="1" applyBorder="1"/>
    <xf numFmtId="0" fontId="2" fillId="0" borderId="0" xfId="0" applyNumberFormat="1" applyFont="1"/>
    <xf numFmtId="2" fontId="2" fillId="0" borderId="0" xfId="0" applyNumberFormat="1" applyFont="1"/>
    <xf numFmtId="0" fontId="25" fillId="0" borderId="0" xfId="1" applyFont="1" applyFill="1" applyBorder="1"/>
    <xf numFmtId="0" fontId="30" fillId="0" borderId="0" xfId="0" applyNumberFormat="1" applyFont="1" applyBorder="1"/>
    <xf numFmtId="164" fontId="30" fillId="0" borderId="0" xfId="0" applyNumberFormat="1" applyFont="1" applyBorder="1"/>
    <xf numFmtId="167" fontId="30" fillId="0" borderId="0" xfId="0" applyNumberFormat="1" applyFont="1" applyBorder="1"/>
    <xf numFmtId="2" fontId="30" fillId="0" borderId="0" xfId="0" applyNumberFormat="1" applyFont="1" applyBorder="1"/>
    <xf numFmtId="1" fontId="30" fillId="0" borderId="0" xfId="0" applyNumberFormat="1" applyFont="1" applyBorder="1"/>
    <xf numFmtId="0" fontId="30" fillId="0" borderId="0" xfId="0" applyNumberFormat="1" applyFont="1"/>
    <xf numFmtId="168" fontId="30" fillId="0" borderId="0" xfId="0" applyNumberFormat="1" applyFont="1" applyBorder="1"/>
    <xf numFmtId="0" fontId="25" fillId="0" borderId="0" xfId="0" applyNumberFormat="1" applyFont="1" applyFill="1" applyBorder="1" applyAlignment="1">
      <alignment wrapText="1"/>
    </xf>
  </cellXfs>
  <cellStyles count="2">
    <cellStyle name="Normale" xfId="0" builtinId="0"/>
    <cellStyle name="Normale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8</xdr:col>
      <xdr:colOff>88392</xdr:colOff>
      <xdr:row>32</xdr:row>
      <xdr:rowOff>114300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190500"/>
          <a:ext cx="4355592" cy="6019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14" sqref="L14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4"/>
  <sheetViews>
    <sheetView workbookViewId="0">
      <selection activeCell="H7" sqref="H7"/>
    </sheetView>
  </sheetViews>
  <sheetFormatPr defaultRowHeight="15" x14ac:dyDescent="0.25"/>
  <cols>
    <col min="2" max="2" width="53" customWidth="1"/>
    <col min="3" max="3" width="11.85546875" customWidth="1"/>
    <col min="4" max="4" width="14.42578125" customWidth="1"/>
  </cols>
  <sheetData>
    <row r="1" spans="1:8" x14ac:dyDescent="0.25">
      <c r="A1" s="9"/>
      <c r="B1" s="9"/>
      <c r="C1" s="9"/>
      <c r="D1" s="9"/>
      <c r="E1" s="9"/>
      <c r="F1" s="9"/>
      <c r="G1" s="9"/>
      <c r="H1" s="9"/>
    </row>
    <row r="2" spans="1:8" ht="15.75" x14ac:dyDescent="0.25">
      <c r="A2" s="9"/>
      <c r="B2" s="11" t="s">
        <v>3</v>
      </c>
      <c r="C2" s="10"/>
      <c r="D2" s="10"/>
      <c r="E2" s="9"/>
      <c r="F2" s="9"/>
      <c r="G2" s="9"/>
      <c r="H2" s="9"/>
    </row>
    <row r="3" spans="1:8" ht="18.75" x14ac:dyDescent="0.25">
      <c r="A3" s="9"/>
      <c r="B3" s="11" t="s">
        <v>2</v>
      </c>
      <c r="C3" s="10"/>
      <c r="D3" s="10"/>
      <c r="E3" s="9"/>
      <c r="F3" s="9"/>
      <c r="G3" s="9"/>
      <c r="H3" s="9"/>
    </row>
    <row r="4" spans="1:8" ht="47.25" x14ac:dyDescent="0.25">
      <c r="A4" s="9"/>
      <c r="B4" s="12" t="s">
        <v>4</v>
      </c>
      <c r="C4" s="13" t="s">
        <v>5</v>
      </c>
      <c r="D4" s="14" t="s">
        <v>18</v>
      </c>
      <c r="E4" s="9"/>
      <c r="F4" s="9"/>
      <c r="G4" s="9"/>
      <c r="H4" s="9"/>
    </row>
    <row r="5" spans="1:8" ht="31.5" x14ac:dyDescent="0.25">
      <c r="A5" s="9"/>
      <c r="B5" s="15" t="s">
        <v>6</v>
      </c>
      <c r="C5" s="16" t="s">
        <v>7</v>
      </c>
      <c r="D5" s="17" t="s">
        <v>8</v>
      </c>
      <c r="E5" s="9"/>
      <c r="F5" s="9"/>
      <c r="G5" s="9"/>
      <c r="H5" s="9"/>
    </row>
    <row r="6" spans="1:8" ht="47.25" x14ac:dyDescent="0.25">
      <c r="A6" s="9"/>
      <c r="B6" s="15" t="s">
        <v>9</v>
      </c>
      <c r="C6" s="16" t="s">
        <v>10</v>
      </c>
      <c r="D6" s="18">
        <v>4</v>
      </c>
      <c r="E6" s="9"/>
      <c r="F6" s="9"/>
      <c r="G6" s="9"/>
      <c r="H6" s="9"/>
    </row>
    <row r="7" spans="1:8" ht="63" x14ac:dyDescent="0.25">
      <c r="A7" s="9"/>
      <c r="B7" s="15" t="s">
        <v>11</v>
      </c>
      <c r="C7" s="16" t="s">
        <v>12</v>
      </c>
      <c r="D7" s="18">
        <v>12</v>
      </c>
      <c r="E7" s="9"/>
      <c r="F7" s="9"/>
      <c r="G7" s="9"/>
      <c r="H7" s="9"/>
    </row>
    <row r="8" spans="1:8" ht="47.25" x14ac:dyDescent="0.25">
      <c r="A8" s="9"/>
      <c r="B8" s="15" t="s">
        <v>13</v>
      </c>
      <c r="C8" s="16" t="s">
        <v>14</v>
      </c>
      <c r="D8" s="18">
        <v>36</v>
      </c>
      <c r="E8" s="9"/>
      <c r="F8" s="9"/>
      <c r="G8" s="9"/>
      <c r="H8" s="9"/>
    </row>
    <row r="9" spans="1:8" ht="31.5" x14ac:dyDescent="0.25">
      <c r="A9" s="9"/>
      <c r="B9" s="19" t="s">
        <v>15</v>
      </c>
      <c r="C9" s="20" t="s">
        <v>16</v>
      </c>
      <c r="D9" s="21" t="s">
        <v>17</v>
      </c>
      <c r="E9" s="9"/>
      <c r="F9" s="9"/>
      <c r="G9" s="9"/>
      <c r="H9" s="9"/>
    </row>
    <row r="10" spans="1:8" x14ac:dyDescent="0.25">
      <c r="A10" s="9"/>
      <c r="B10" s="9"/>
      <c r="C10" s="9"/>
      <c r="D10" s="9"/>
      <c r="E10" s="9"/>
      <c r="F10" s="9"/>
      <c r="G10" s="9"/>
      <c r="H10" s="9"/>
    </row>
    <row r="11" spans="1:8" x14ac:dyDescent="0.25">
      <c r="A11" s="9"/>
      <c r="B11" s="9"/>
      <c r="C11" s="9"/>
      <c r="D11" s="9"/>
      <c r="E11" s="9"/>
      <c r="F11" s="9"/>
      <c r="G11" s="9"/>
      <c r="H11" s="9"/>
    </row>
    <row r="12" spans="1:8" x14ac:dyDescent="0.25">
      <c r="A12" s="9"/>
      <c r="B12" s="9"/>
      <c r="C12" s="9"/>
      <c r="D12" s="9"/>
      <c r="E12" s="9"/>
      <c r="F12" s="9"/>
      <c r="G12" s="9"/>
      <c r="H12" s="9"/>
    </row>
    <row r="13" spans="1:8" x14ac:dyDescent="0.25">
      <c r="A13" s="9"/>
      <c r="B13" s="9"/>
      <c r="C13" s="9"/>
      <c r="D13" s="9"/>
      <c r="E13" s="9"/>
      <c r="F13" s="9"/>
      <c r="G13" s="9"/>
      <c r="H13" s="9"/>
    </row>
    <row r="14" spans="1:8" x14ac:dyDescent="0.25">
      <c r="A14" s="9"/>
      <c r="B14" s="9"/>
      <c r="C14" s="9"/>
      <c r="D14" s="9"/>
      <c r="E14" s="9"/>
      <c r="F14" s="9"/>
      <c r="G14" s="9"/>
      <c r="H14" s="9"/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102"/>
  <sheetViews>
    <sheetView tabSelected="1" workbookViewId="0"/>
  </sheetViews>
  <sheetFormatPr defaultRowHeight="14.25" x14ac:dyDescent="0.2"/>
  <cols>
    <col min="1" max="1" width="79.140625" style="23" bestFit="1" customWidth="1"/>
    <col min="2" max="2" width="11.5703125" style="23" bestFit="1" customWidth="1"/>
    <col min="3" max="16384" width="9.140625" style="23"/>
  </cols>
  <sheetData>
    <row r="1" spans="1:2" ht="15" x14ac:dyDescent="0.25">
      <c r="A1" s="1" t="s">
        <v>0</v>
      </c>
      <c r="B1" s="22"/>
    </row>
    <row r="2" spans="1:2" ht="20.25" x14ac:dyDescent="0.3">
      <c r="A2" s="4" t="s">
        <v>37</v>
      </c>
      <c r="B2" s="5"/>
    </row>
    <row r="3" spans="1:2" ht="20.25" x14ac:dyDescent="0.3">
      <c r="A3" s="4"/>
      <c r="B3" s="5"/>
    </row>
    <row r="4" spans="1:2" ht="15" x14ac:dyDescent="0.25">
      <c r="A4" s="27" t="s">
        <v>33</v>
      </c>
      <c r="B4" s="45">
        <v>0.15</v>
      </c>
    </row>
    <row r="5" spans="1:2" x14ac:dyDescent="0.2">
      <c r="A5" s="28" t="s">
        <v>34</v>
      </c>
      <c r="B5" s="28">
        <f>B4/2</f>
        <v>7.4999999999999997E-2</v>
      </c>
    </row>
    <row r="6" spans="1:2" ht="16.5" x14ac:dyDescent="0.2">
      <c r="A6" s="29" t="s">
        <v>20</v>
      </c>
      <c r="B6" s="30">
        <f>PI()*B5^2</f>
        <v>1.7671458676442587E-2</v>
      </c>
    </row>
    <row r="7" spans="1:2" ht="16.5" x14ac:dyDescent="0.2">
      <c r="A7" s="29" t="s">
        <v>32</v>
      </c>
      <c r="B7" s="31">
        <f>B6*B8</f>
        <v>2.1205750411731105E-3</v>
      </c>
    </row>
    <row r="8" spans="1:2" ht="15" x14ac:dyDescent="0.25">
      <c r="A8" s="27" t="s">
        <v>25</v>
      </c>
      <c r="B8" s="45">
        <v>0.12</v>
      </c>
    </row>
    <row r="9" spans="1:2" ht="16.5" x14ac:dyDescent="0.2">
      <c r="A9" s="29"/>
      <c r="B9" s="31"/>
    </row>
    <row r="10" spans="1:2" ht="18.75" x14ac:dyDescent="0.35">
      <c r="A10" s="29" t="s">
        <v>21</v>
      </c>
      <c r="B10" s="32">
        <v>0.156</v>
      </c>
    </row>
    <row r="11" spans="1:2" ht="18.75" x14ac:dyDescent="0.35">
      <c r="A11" s="29" t="s">
        <v>30</v>
      </c>
      <c r="B11" s="51">
        <f>1364.7</f>
        <v>1364.7</v>
      </c>
    </row>
    <row r="12" spans="1:2" ht="18.75" x14ac:dyDescent="0.35">
      <c r="A12" s="52" t="s">
        <v>31</v>
      </c>
      <c r="B12" s="49">
        <v>2650</v>
      </c>
    </row>
    <row r="13" spans="1:2" ht="18.75" x14ac:dyDescent="0.35">
      <c r="A13" s="29" t="s">
        <v>22</v>
      </c>
      <c r="B13" s="32">
        <f>1-B11/B12</f>
        <v>0.48501886792452831</v>
      </c>
    </row>
    <row r="14" spans="1:2" ht="17.25" x14ac:dyDescent="0.25">
      <c r="A14" s="27" t="s">
        <v>29</v>
      </c>
      <c r="B14" s="31">
        <f>B13-B10</f>
        <v>0.32901886792452828</v>
      </c>
    </row>
    <row r="15" spans="1:2" ht="15" x14ac:dyDescent="0.25">
      <c r="A15" s="27"/>
      <c r="B15" s="46"/>
    </row>
    <row r="16" spans="1:2" ht="18" x14ac:dyDescent="0.3">
      <c r="A16" s="23" t="s">
        <v>19</v>
      </c>
      <c r="B16" s="33">
        <f>B7*B14</f>
        <v>6.977091993957868E-4</v>
      </c>
    </row>
    <row r="17" spans="1:2" ht="18.75" x14ac:dyDescent="0.35">
      <c r="A17" s="27" t="s">
        <v>23</v>
      </c>
      <c r="B17" s="47">
        <v>6.9999999999999999E-4</v>
      </c>
    </row>
    <row r="18" spans="1:2" x14ac:dyDescent="0.2">
      <c r="A18" s="28" t="s">
        <v>1</v>
      </c>
      <c r="B18" s="25" t="b">
        <f>ABS((B17-B16)/B16*100)&lt;1</f>
        <v>1</v>
      </c>
    </row>
    <row r="19" spans="1:2" ht="15" x14ac:dyDescent="0.25">
      <c r="A19" s="27"/>
      <c r="B19" s="48"/>
    </row>
    <row r="20" spans="1:2" ht="16.5" x14ac:dyDescent="0.3">
      <c r="A20" s="29" t="s">
        <v>35</v>
      </c>
      <c r="B20" s="34">
        <f>(B17/B6)</f>
        <v>3.9611896947316171E-2</v>
      </c>
    </row>
    <row r="21" spans="1:2" ht="17.25" x14ac:dyDescent="0.25">
      <c r="A21" s="23" t="s">
        <v>38</v>
      </c>
      <c r="B21" s="49">
        <f>'table alpha'!D7</f>
        <v>12</v>
      </c>
    </row>
    <row r="22" spans="1:2" ht="18.75" x14ac:dyDescent="0.35">
      <c r="A22" s="29" t="s">
        <v>24</v>
      </c>
      <c r="B22" s="35">
        <f>B20+1/B21</f>
        <v>0.12294523028064949</v>
      </c>
    </row>
    <row r="23" spans="1:2" x14ac:dyDescent="0.2">
      <c r="A23" s="29"/>
      <c r="B23" s="36"/>
    </row>
    <row r="24" spans="1:2" ht="17.25" x14ac:dyDescent="0.3">
      <c r="A24" s="37" t="s">
        <v>26</v>
      </c>
      <c r="B24" s="50">
        <v>1912</v>
      </c>
    </row>
    <row r="25" spans="1:2" ht="15" x14ac:dyDescent="0.25">
      <c r="A25" s="37"/>
      <c r="B25" s="38"/>
    </row>
    <row r="26" spans="1:2" ht="18" x14ac:dyDescent="0.3">
      <c r="A26" s="39" t="s">
        <v>27</v>
      </c>
      <c r="B26" s="40">
        <f>(B14/((1-B14)*B24))*(B20/B14-(B22/(1-B14))*LN(1+(1-B14)*B20/(B14*B22)))</f>
        <v>7.1434480035456745E-6</v>
      </c>
    </row>
    <row r="27" spans="1:2" ht="18" x14ac:dyDescent="0.3">
      <c r="A27" s="39" t="s">
        <v>36</v>
      </c>
      <c r="B27" s="41">
        <f>B26*1000</f>
        <v>7.1434480035456743E-3</v>
      </c>
    </row>
    <row r="28" spans="1:2" ht="18" x14ac:dyDescent="0.3">
      <c r="A28" s="42" t="s">
        <v>28</v>
      </c>
      <c r="B28" s="43">
        <f>B26*1000*3600</f>
        <v>25.716412812764428</v>
      </c>
    </row>
    <row r="29" spans="1:2" x14ac:dyDescent="0.2">
      <c r="A29" s="44"/>
    </row>
    <row r="30" spans="1:2" x14ac:dyDescent="0.2">
      <c r="A30" s="44"/>
    </row>
    <row r="31" spans="1:2" x14ac:dyDescent="0.2">
      <c r="A31" s="2"/>
    </row>
    <row r="32" spans="1:2" x14ac:dyDescent="0.2">
      <c r="A32" s="3"/>
    </row>
    <row r="33" spans="1:2" x14ac:dyDescent="0.2">
      <c r="A33" s="7"/>
      <c r="B33" s="26"/>
    </row>
    <row r="34" spans="1:2" x14ac:dyDescent="0.2">
      <c r="A34" s="3"/>
    </row>
    <row r="35" spans="1:2" x14ac:dyDescent="0.2">
      <c r="A35" s="2"/>
    </row>
    <row r="36" spans="1:2" x14ac:dyDescent="0.2">
      <c r="A36" s="2"/>
    </row>
    <row r="37" spans="1:2" x14ac:dyDescent="0.2">
      <c r="A37" s="2"/>
    </row>
    <row r="38" spans="1:2" x14ac:dyDescent="0.2">
      <c r="A38" s="3"/>
    </row>
    <row r="39" spans="1:2" x14ac:dyDescent="0.2">
      <c r="A39" s="3"/>
    </row>
    <row r="40" spans="1:2" x14ac:dyDescent="0.2">
      <c r="A40" s="3"/>
    </row>
    <row r="41" spans="1:2" x14ac:dyDescent="0.2">
      <c r="A41" s="8"/>
    </row>
    <row r="42" spans="1:2" x14ac:dyDescent="0.2">
      <c r="A42" s="8"/>
    </row>
    <row r="43" spans="1:2" x14ac:dyDescent="0.2">
      <c r="A43" s="8"/>
    </row>
    <row r="44" spans="1:2" x14ac:dyDescent="0.2">
      <c r="A44" s="24"/>
    </row>
    <row r="45" spans="1:2" x14ac:dyDescent="0.2">
      <c r="A45" s="24"/>
    </row>
    <row r="46" spans="1:2" x14ac:dyDescent="0.2">
      <c r="A46" s="6"/>
    </row>
    <row r="47" spans="1:2" x14ac:dyDescent="0.2">
      <c r="A47" s="2"/>
    </row>
    <row r="48" spans="1:2" x14ac:dyDescent="0.2">
      <c r="A48" s="2"/>
    </row>
    <row r="49" spans="1:1" x14ac:dyDescent="0.2">
      <c r="A49" s="2"/>
    </row>
    <row r="50" spans="1:1" x14ac:dyDescent="0.2">
      <c r="A50" s="3"/>
    </row>
    <row r="51" spans="1:1" x14ac:dyDescent="0.2">
      <c r="A51" s="2"/>
    </row>
    <row r="52" spans="1:1" x14ac:dyDescent="0.2">
      <c r="A52" s="3"/>
    </row>
    <row r="53" spans="1:1" x14ac:dyDescent="0.2">
      <c r="A53" s="2"/>
    </row>
    <row r="54" spans="1:1" x14ac:dyDescent="0.2">
      <c r="A54" s="2"/>
    </row>
    <row r="55" spans="1:1" x14ac:dyDescent="0.2">
      <c r="A55" s="2"/>
    </row>
    <row r="56" spans="1:1" x14ac:dyDescent="0.2">
      <c r="A56" s="3"/>
    </row>
    <row r="57" spans="1:1" x14ac:dyDescent="0.2">
      <c r="A57" s="3"/>
    </row>
    <row r="58" spans="1:1" x14ac:dyDescent="0.2">
      <c r="A58" s="3"/>
    </row>
    <row r="59" spans="1:1" x14ac:dyDescent="0.2">
      <c r="A59" s="8"/>
    </row>
    <row r="60" spans="1:1" x14ac:dyDescent="0.2">
      <c r="A60" s="8"/>
    </row>
    <row r="61" spans="1:1" x14ac:dyDescent="0.2">
      <c r="A61" s="8"/>
    </row>
    <row r="62" spans="1:1" x14ac:dyDescent="0.2">
      <c r="A62" s="24"/>
    </row>
    <row r="63" spans="1:1" x14ac:dyDescent="0.2">
      <c r="A63" s="24"/>
    </row>
    <row r="64" spans="1:1" x14ac:dyDescent="0.2">
      <c r="A64" s="6"/>
    </row>
    <row r="65" spans="1:1" x14ac:dyDescent="0.2">
      <c r="A65" s="2"/>
    </row>
    <row r="66" spans="1:1" x14ac:dyDescent="0.2">
      <c r="A66" s="2"/>
    </row>
    <row r="67" spans="1:1" x14ac:dyDescent="0.2">
      <c r="A67" s="2"/>
    </row>
    <row r="68" spans="1:1" x14ac:dyDescent="0.2">
      <c r="A68" s="3"/>
    </row>
    <row r="69" spans="1:1" x14ac:dyDescent="0.2">
      <c r="A69" s="2"/>
    </row>
    <row r="70" spans="1:1" x14ac:dyDescent="0.2">
      <c r="A70" s="3"/>
    </row>
    <row r="71" spans="1:1" x14ac:dyDescent="0.2">
      <c r="A71" s="2"/>
    </row>
    <row r="72" spans="1:1" x14ac:dyDescent="0.2">
      <c r="A72" s="2"/>
    </row>
    <row r="73" spans="1:1" x14ac:dyDescent="0.2">
      <c r="A73" s="2"/>
    </row>
    <row r="74" spans="1:1" x14ac:dyDescent="0.2">
      <c r="A74" s="3"/>
    </row>
    <row r="75" spans="1:1" x14ac:dyDescent="0.2">
      <c r="A75" s="3"/>
    </row>
    <row r="76" spans="1:1" x14ac:dyDescent="0.2">
      <c r="A76" s="3"/>
    </row>
    <row r="77" spans="1:1" x14ac:dyDescent="0.2">
      <c r="A77" s="8"/>
    </row>
    <row r="78" spans="1:1" x14ac:dyDescent="0.2">
      <c r="A78" s="8"/>
    </row>
    <row r="79" spans="1:1" x14ac:dyDescent="0.2">
      <c r="A79" s="8"/>
    </row>
    <row r="80" spans="1:1" x14ac:dyDescent="0.2">
      <c r="A80" s="24"/>
    </row>
    <row r="81" spans="1:1" x14ac:dyDescent="0.2">
      <c r="A81" s="24"/>
    </row>
    <row r="82" spans="1:1" x14ac:dyDescent="0.2">
      <c r="A82" s="6"/>
    </row>
    <row r="83" spans="1:1" x14ac:dyDescent="0.2">
      <c r="A83" s="2"/>
    </row>
    <row r="84" spans="1:1" x14ac:dyDescent="0.2">
      <c r="A84" s="2"/>
    </row>
    <row r="85" spans="1:1" x14ac:dyDescent="0.2">
      <c r="A85" s="2"/>
    </row>
    <row r="86" spans="1:1" x14ac:dyDescent="0.2">
      <c r="A86" s="3"/>
    </row>
    <row r="87" spans="1:1" x14ac:dyDescent="0.2">
      <c r="A87" s="2"/>
    </row>
    <row r="88" spans="1:1" x14ac:dyDescent="0.2">
      <c r="A88" s="3"/>
    </row>
    <row r="89" spans="1:1" x14ac:dyDescent="0.2">
      <c r="A89" s="2"/>
    </row>
    <row r="90" spans="1:1" x14ac:dyDescent="0.2">
      <c r="A90" s="2"/>
    </row>
    <row r="91" spans="1:1" x14ac:dyDescent="0.2">
      <c r="A91" s="2"/>
    </row>
    <row r="92" spans="1:1" x14ac:dyDescent="0.2">
      <c r="A92" s="3"/>
    </row>
    <row r="93" spans="1:1" x14ac:dyDescent="0.2">
      <c r="A93" s="3"/>
    </row>
    <row r="94" spans="1:1" x14ac:dyDescent="0.2">
      <c r="A94" s="3"/>
    </row>
    <row r="95" spans="1:1" x14ac:dyDescent="0.2">
      <c r="A95" s="8"/>
    </row>
    <row r="96" spans="1:1" x14ac:dyDescent="0.2">
      <c r="A96" s="8"/>
    </row>
    <row r="97" spans="1:1" x14ac:dyDescent="0.2">
      <c r="A97" s="8"/>
    </row>
    <row r="98" spans="1:1" x14ac:dyDescent="0.2">
      <c r="A98" s="24"/>
    </row>
    <row r="99" spans="1:1" x14ac:dyDescent="0.2">
      <c r="A99" s="24"/>
    </row>
    <row r="100" spans="1:1" x14ac:dyDescent="0.2">
      <c r="A100" s="24"/>
    </row>
    <row r="101" spans="1:1" x14ac:dyDescent="0.2">
      <c r="A101" s="24"/>
    </row>
    <row r="102" spans="1:1" x14ac:dyDescent="0.2">
      <c r="A102" s="24"/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Fig.</vt:lpstr>
      <vt:lpstr>table alpha</vt:lpstr>
      <vt:lpstr>(1)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2018-11-12T08:28:46Z</dcterms:modified>
</cp:coreProperties>
</file>