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3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480" yWindow="345" windowWidth="19875" windowHeight="7725" activeTab="2"/>
  </bookViews>
  <sheets>
    <sheet name="ring radius" sheetId="3" r:id="rId1"/>
    <sheet name="table alpha" sheetId="2" r:id="rId2"/>
    <sheet name="(1)" sheetId="1" r:id="rId3"/>
    <sheet name="password" sheetId="4" r:id="rId4"/>
  </sheets>
  <definedNames>
    <definedName name="solver_adj" localSheetId="2" hidden="1">'(1)'!#REF!</definedName>
    <definedName name="solver_cvg" localSheetId="2" hidden="1">0.0001</definedName>
    <definedName name="solver_drv" localSheetId="2" hidden="1">1</definedName>
    <definedName name="solver_eng" localSheetId="2" hidden="1">1</definedName>
    <definedName name="solver_est" localSheetId="2" hidden="1">1</definedName>
    <definedName name="solver_itr" localSheetId="2" hidden="1">2147483647</definedName>
    <definedName name="solver_lhs1" localSheetId="2" hidden="1">'(1)'!#REF!</definedName>
    <definedName name="solver_mip" localSheetId="2" hidden="1">2147483647</definedName>
    <definedName name="solver_mni" localSheetId="2" hidden="1">30</definedName>
    <definedName name="solver_mrt" localSheetId="2" hidden="1">0.075</definedName>
    <definedName name="solver_msl" localSheetId="2" hidden="1">2</definedName>
    <definedName name="solver_neg" localSheetId="2" hidden="1">1</definedName>
    <definedName name="solver_nod" localSheetId="2" hidden="1">2147483647</definedName>
    <definedName name="solver_num" localSheetId="2" hidden="1">0</definedName>
    <definedName name="solver_nwt" localSheetId="2" hidden="1">1</definedName>
    <definedName name="solver_opt" localSheetId="2" hidden="1">'(1)'!#REF!</definedName>
    <definedName name="solver_pre" localSheetId="2" hidden="1">0.000001</definedName>
    <definedName name="solver_rbv" localSheetId="2" hidden="1">1</definedName>
    <definedName name="solver_rel1" localSheetId="2" hidden="1">3</definedName>
    <definedName name="solver_rhs1" localSheetId="2" hidden="1">0</definedName>
    <definedName name="solver_rlx" localSheetId="2" hidden="1">2</definedName>
    <definedName name="solver_rsd" localSheetId="2" hidden="1">0</definedName>
    <definedName name="solver_scl" localSheetId="2" hidden="1">1</definedName>
    <definedName name="solver_sho" localSheetId="2" hidden="1">2</definedName>
    <definedName name="solver_ssz" localSheetId="2" hidden="1">100</definedName>
    <definedName name="solver_tim" localSheetId="2" hidden="1">2147483647</definedName>
    <definedName name="solver_tol" localSheetId="2" hidden="1">0.01</definedName>
    <definedName name="solver_typ" localSheetId="2" hidden="1">2</definedName>
    <definedName name="solver_val" localSheetId="2" hidden="1">0</definedName>
    <definedName name="solver_ver" localSheetId="2" hidden="1">3</definedName>
  </definedNames>
  <calcPr calcId="144525"/>
</workbook>
</file>

<file path=xl/calcChain.xml><?xml version="1.0" encoding="utf-8"?>
<calcChain xmlns="http://schemas.openxmlformats.org/spreadsheetml/2006/main">
  <c r="P4" i="1" l="1"/>
  <c r="D3" i="2"/>
  <c r="AE23" i="1" l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E71" i="1"/>
  <c r="AE72" i="1"/>
  <c r="AE73" i="1"/>
  <c r="AE74" i="1"/>
  <c r="AE75" i="1"/>
  <c r="AE76" i="1"/>
  <c r="AE77" i="1"/>
  <c r="AE78" i="1"/>
  <c r="AE79" i="1"/>
  <c r="AE80" i="1"/>
  <c r="AE81" i="1"/>
  <c r="AE82" i="1"/>
  <c r="AE83" i="1"/>
  <c r="AE84" i="1"/>
  <c r="AE85" i="1"/>
  <c r="AE86" i="1"/>
  <c r="AE87" i="1"/>
  <c r="AE88" i="1"/>
  <c r="AE89" i="1"/>
  <c r="AE90" i="1"/>
  <c r="AE91" i="1"/>
  <c r="AE92" i="1"/>
  <c r="AE93" i="1"/>
  <c r="AE94" i="1"/>
  <c r="AE95" i="1"/>
  <c r="AE96" i="1"/>
  <c r="AE97" i="1"/>
  <c r="AE98" i="1"/>
  <c r="AE99" i="1"/>
  <c r="AE100" i="1"/>
  <c r="AE101" i="1"/>
  <c r="AE102" i="1"/>
  <c r="AE103" i="1"/>
  <c r="O4" i="1" l="1"/>
  <c r="AD103" i="1" l="1"/>
  <c r="AC103" i="1"/>
  <c r="AB103" i="1"/>
  <c r="AA103" i="1"/>
  <c r="Z103" i="1"/>
  <c r="Y103" i="1"/>
  <c r="X103" i="1"/>
  <c r="W103" i="1"/>
  <c r="V103" i="1"/>
  <c r="U103" i="1"/>
  <c r="AD102" i="1"/>
  <c r="AC102" i="1"/>
  <c r="AB102" i="1"/>
  <c r="AA102" i="1"/>
  <c r="Z102" i="1"/>
  <c r="Y102" i="1"/>
  <c r="X102" i="1"/>
  <c r="W102" i="1"/>
  <c r="V102" i="1"/>
  <c r="U102" i="1"/>
  <c r="AD101" i="1"/>
  <c r="AC101" i="1"/>
  <c r="AB101" i="1"/>
  <c r="AA101" i="1"/>
  <c r="Z101" i="1"/>
  <c r="Y101" i="1"/>
  <c r="X101" i="1"/>
  <c r="W101" i="1"/>
  <c r="V101" i="1"/>
  <c r="U101" i="1"/>
  <c r="AD100" i="1"/>
  <c r="AC100" i="1"/>
  <c r="AB100" i="1"/>
  <c r="AA100" i="1"/>
  <c r="Z100" i="1"/>
  <c r="Y100" i="1"/>
  <c r="X100" i="1"/>
  <c r="W100" i="1"/>
  <c r="V100" i="1"/>
  <c r="U100" i="1"/>
  <c r="AD99" i="1"/>
  <c r="AC99" i="1"/>
  <c r="AB99" i="1"/>
  <c r="AA99" i="1"/>
  <c r="Z99" i="1"/>
  <c r="Y99" i="1"/>
  <c r="X99" i="1"/>
  <c r="W99" i="1"/>
  <c r="V99" i="1"/>
  <c r="U99" i="1"/>
  <c r="AD98" i="1"/>
  <c r="AC98" i="1"/>
  <c r="AB98" i="1"/>
  <c r="AA98" i="1"/>
  <c r="Z98" i="1"/>
  <c r="Y98" i="1"/>
  <c r="X98" i="1"/>
  <c r="W98" i="1"/>
  <c r="V98" i="1"/>
  <c r="U98" i="1"/>
  <c r="AD97" i="1"/>
  <c r="AC97" i="1"/>
  <c r="AB97" i="1"/>
  <c r="AA97" i="1"/>
  <c r="Z97" i="1"/>
  <c r="Y97" i="1"/>
  <c r="X97" i="1"/>
  <c r="W97" i="1"/>
  <c r="V97" i="1"/>
  <c r="U97" i="1"/>
  <c r="AD96" i="1"/>
  <c r="AC96" i="1"/>
  <c r="AB96" i="1"/>
  <c r="AA96" i="1"/>
  <c r="Z96" i="1"/>
  <c r="Y96" i="1"/>
  <c r="X96" i="1"/>
  <c r="W96" i="1"/>
  <c r="V96" i="1"/>
  <c r="U96" i="1"/>
  <c r="AD95" i="1"/>
  <c r="AC95" i="1"/>
  <c r="AB95" i="1"/>
  <c r="AA95" i="1"/>
  <c r="Z95" i="1"/>
  <c r="Y95" i="1"/>
  <c r="X95" i="1"/>
  <c r="W95" i="1"/>
  <c r="V95" i="1"/>
  <c r="U95" i="1"/>
  <c r="AD94" i="1"/>
  <c r="AC94" i="1"/>
  <c r="AB94" i="1"/>
  <c r="AA94" i="1"/>
  <c r="Z94" i="1"/>
  <c r="Y94" i="1"/>
  <c r="X94" i="1"/>
  <c r="W94" i="1"/>
  <c r="V94" i="1"/>
  <c r="U94" i="1"/>
  <c r="AD93" i="1"/>
  <c r="AC93" i="1"/>
  <c r="AB93" i="1"/>
  <c r="AA93" i="1"/>
  <c r="Z93" i="1"/>
  <c r="Y93" i="1"/>
  <c r="X93" i="1"/>
  <c r="W93" i="1"/>
  <c r="V93" i="1"/>
  <c r="U93" i="1"/>
  <c r="AD92" i="1"/>
  <c r="AC92" i="1"/>
  <c r="AB92" i="1"/>
  <c r="AA92" i="1"/>
  <c r="Z92" i="1"/>
  <c r="Y92" i="1"/>
  <c r="X92" i="1"/>
  <c r="W92" i="1"/>
  <c r="V92" i="1"/>
  <c r="U92" i="1"/>
  <c r="AD91" i="1"/>
  <c r="AC91" i="1"/>
  <c r="AB91" i="1"/>
  <c r="AA91" i="1"/>
  <c r="Z91" i="1"/>
  <c r="Y91" i="1"/>
  <c r="X91" i="1"/>
  <c r="W91" i="1"/>
  <c r="V91" i="1"/>
  <c r="U91" i="1"/>
  <c r="AD90" i="1"/>
  <c r="AC90" i="1"/>
  <c r="AB90" i="1"/>
  <c r="AA90" i="1"/>
  <c r="Z90" i="1"/>
  <c r="Y90" i="1"/>
  <c r="X90" i="1"/>
  <c r="W90" i="1"/>
  <c r="V90" i="1"/>
  <c r="U90" i="1"/>
  <c r="AD89" i="1"/>
  <c r="AC89" i="1"/>
  <c r="AB89" i="1"/>
  <c r="AA89" i="1"/>
  <c r="Z89" i="1"/>
  <c r="Y89" i="1"/>
  <c r="X89" i="1"/>
  <c r="W89" i="1"/>
  <c r="V89" i="1"/>
  <c r="U89" i="1"/>
  <c r="AD88" i="1"/>
  <c r="AC88" i="1"/>
  <c r="AB88" i="1"/>
  <c r="AA88" i="1"/>
  <c r="Z88" i="1"/>
  <c r="Y88" i="1"/>
  <c r="X88" i="1"/>
  <c r="W88" i="1"/>
  <c r="V88" i="1"/>
  <c r="U88" i="1"/>
  <c r="AD87" i="1"/>
  <c r="AC87" i="1"/>
  <c r="AB87" i="1"/>
  <c r="AA87" i="1"/>
  <c r="Z87" i="1"/>
  <c r="Y87" i="1"/>
  <c r="X87" i="1"/>
  <c r="W87" i="1"/>
  <c r="V87" i="1"/>
  <c r="U87" i="1"/>
  <c r="AD86" i="1"/>
  <c r="AC86" i="1"/>
  <c r="AB86" i="1"/>
  <c r="AA86" i="1"/>
  <c r="Z86" i="1"/>
  <c r="Y86" i="1"/>
  <c r="X86" i="1"/>
  <c r="W86" i="1"/>
  <c r="V86" i="1"/>
  <c r="U86" i="1"/>
  <c r="AD85" i="1"/>
  <c r="AC85" i="1"/>
  <c r="AB85" i="1"/>
  <c r="AA85" i="1"/>
  <c r="Z85" i="1"/>
  <c r="Y85" i="1"/>
  <c r="X85" i="1"/>
  <c r="W85" i="1"/>
  <c r="V85" i="1"/>
  <c r="U85" i="1"/>
  <c r="AD84" i="1"/>
  <c r="AC84" i="1"/>
  <c r="AB84" i="1"/>
  <c r="AA84" i="1"/>
  <c r="Z84" i="1"/>
  <c r="Y84" i="1"/>
  <c r="X84" i="1"/>
  <c r="W84" i="1"/>
  <c r="V84" i="1"/>
  <c r="U84" i="1"/>
  <c r="AD83" i="1"/>
  <c r="AC83" i="1"/>
  <c r="AB83" i="1"/>
  <c r="AA83" i="1"/>
  <c r="Z83" i="1"/>
  <c r="Y83" i="1"/>
  <c r="X83" i="1"/>
  <c r="W83" i="1"/>
  <c r="V83" i="1"/>
  <c r="U83" i="1"/>
  <c r="AD82" i="1"/>
  <c r="AC82" i="1"/>
  <c r="AB82" i="1"/>
  <c r="AA82" i="1"/>
  <c r="Z82" i="1"/>
  <c r="Y82" i="1"/>
  <c r="X82" i="1"/>
  <c r="W82" i="1"/>
  <c r="V82" i="1"/>
  <c r="U82" i="1"/>
  <c r="AD81" i="1"/>
  <c r="AC81" i="1"/>
  <c r="AB81" i="1"/>
  <c r="AA81" i="1"/>
  <c r="Z81" i="1"/>
  <c r="Y81" i="1"/>
  <c r="X81" i="1"/>
  <c r="W81" i="1"/>
  <c r="V81" i="1"/>
  <c r="U81" i="1"/>
  <c r="AD80" i="1"/>
  <c r="AC80" i="1"/>
  <c r="AB80" i="1"/>
  <c r="AA80" i="1"/>
  <c r="Z80" i="1"/>
  <c r="Y80" i="1"/>
  <c r="X80" i="1"/>
  <c r="W80" i="1"/>
  <c r="V80" i="1"/>
  <c r="U80" i="1"/>
  <c r="AD79" i="1"/>
  <c r="AC79" i="1"/>
  <c r="AB79" i="1"/>
  <c r="AA79" i="1"/>
  <c r="Z79" i="1"/>
  <c r="Y79" i="1"/>
  <c r="X79" i="1"/>
  <c r="W79" i="1"/>
  <c r="V79" i="1"/>
  <c r="U79" i="1"/>
  <c r="AD78" i="1"/>
  <c r="AC78" i="1"/>
  <c r="AB78" i="1"/>
  <c r="AA78" i="1"/>
  <c r="Z78" i="1"/>
  <c r="Y78" i="1"/>
  <c r="X78" i="1"/>
  <c r="W78" i="1"/>
  <c r="V78" i="1"/>
  <c r="U78" i="1"/>
  <c r="AD77" i="1"/>
  <c r="AC77" i="1"/>
  <c r="AB77" i="1"/>
  <c r="AA77" i="1"/>
  <c r="Z77" i="1"/>
  <c r="Y77" i="1"/>
  <c r="X77" i="1"/>
  <c r="W77" i="1"/>
  <c r="V77" i="1"/>
  <c r="U77" i="1"/>
  <c r="AD76" i="1"/>
  <c r="AC76" i="1"/>
  <c r="AB76" i="1"/>
  <c r="AA76" i="1"/>
  <c r="Z76" i="1"/>
  <c r="Y76" i="1"/>
  <c r="X76" i="1"/>
  <c r="W76" i="1"/>
  <c r="V76" i="1"/>
  <c r="U76" i="1"/>
  <c r="AD75" i="1"/>
  <c r="AC75" i="1"/>
  <c r="AB75" i="1"/>
  <c r="AA75" i="1"/>
  <c r="Z75" i="1"/>
  <c r="Y75" i="1"/>
  <c r="X75" i="1"/>
  <c r="W75" i="1"/>
  <c r="V75" i="1"/>
  <c r="U75" i="1"/>
  <c r="AD74" i="1"/>
  <c r="AC74" i="1"/>
  <c r="AB74" i="1"/>
  <c r="AA74" i="1"/>
  <c r="Z74" i="1"/>
  <c r="Y74" i="1"/>
  <c r="X74" i="1"/>
  <c r="W74" i="1"/>
  <c r="V74" i="1"/>
  <c r="U74" i="1"/>
  <c r="AD73" i="1"/>
  <c r="AC73" i="1"/>
  <c r="AB73" i="1"/>
  <c r="AA73" i="1"/>
  <c r="Z73" i="1"/>
  <c r="Y73" i="1"/>
  <c r="X73" i="1"/>
  <c r="W73" i="1"/>
  <c r="V73" i="1"/>
  <c r="U73" i="1"/>
  <c r="AD72" i="1"/>
  <c r="AC72" i="1"/>
  <c r="AB72" i="1"/>
  <c r="AA72" i="1"/>
  <c r="Z72" i="1"/>
  <c r="Y72" i="1"/>
  <c r="X72" i="1"/>
  <c r="W72" i="1"/>
  <c r="V72" i="1"/>
  <c r="U72" i="1"/>
  <c r="AD71" i="1"/>
  <c r="AC71" i="1"/>
  <c r="AB71" i="1"/>
  <c r="AA71" i="1"/>
  <c r="Z71" i="1"/>
  <c r="Y71" i="1"/>
  <c r="X71" i="1"/>
  <c r="W71" i="1"/>
  <c r="V71" i="1"/>
  <c r="U71" i="1"/>
  <c r="AD70" i="1"/>
  <c r="AC70" i="1"/>
  <c r="AB70" i="1"/>
  <c r="AA70" i="1"/>
  <c r="Z70" i="1"/>
  <c r="Y70" i="1"/>
  <c r="X70" i="1"/>
  <c r="W70" i="1"/>
  <c r="V70" i="1"/>
  <c r="U70" i="1"/>
  <c r="AD69" i="1"/>
  <c r="AC69" i="1"/>
  <c r="AB69" i="1"/>
  <c r="AA69" i="1"/>
  <c r="Z69" i="1"/>
  <c r="Y69" i="1"/>
  <c r="X69" i="1"/>
  <c r="W69" i="1"/>
  <c r="V69" i="1"/>
  <c r="U69" i="1"/>
  <c r="AD68" i="1"/>
  <c r="AC68" i="1"/>
  <c r="AB68" i="1"/>
  <c r="AA68" i="1"/>
  <c r="Z68" i="1"/>
  <c r="Y68" i="1"/>
  <c r="X68" i="1"/>
  <c r="W68" i="1"/>
  <c r="V68" i="1"/>
  <c r="U68" i="1"/>
  <c r="AD67" i="1"/>
  <c r="AC67" i="1"/>
  <c r="AB67" i="1"/>
  <c r="AA67" i="1"/>
  <c r="Z67" i="1"/>
  <c r="Y67" i="1"/>
  <c r="X67" i="1"/>
  <c r="W67" i="1"/>
  <c r="V67" i="1"/>
  <c r="U67" i="1"/>
  <c r="AD66" i="1"/>
  <c r="AC66" i="1"/>
  <c r="AB66" i="1"/>
  <c r="AA66" i="1"/>
  <c r="Z66" i="1"/>
  <c r="Y66" i="1"/>
  <c r="X66" i="1"/>
  <c r="W66" i="1"/>
  <c r="V66" i="1"/>
  <c r="U66" i="1"/>
  <c r="AD65" i="1"/>
  <c r="AC65" i="1"/>
  <c r="AB65" i="1"/>
  <c r="AA65" i="1"/>
  <c r="Z65" i="1"/>
  <c r="Y65" i="1"/>
  <c r="X65" i="1"/>
  <c r="W65" i="1"/>
  <c r="V65" i="1"/>
  <c r="U65" i="1"/>
  <c r="AD64" i="1"/>
  <c r="AC64" i="1"/>
  <c r="AB64" i="1"/>
  <c r="AA64" i="1"/>
  <c r="Z64" i="1"/>
  <c r="Y64" i="1"/>
  <c r="X64" i="1"/>
  <c r="W64" i="1"/>
  <c r="V64" i="1"/>
  <c r="U64" i="1"/>
  <c r="AD63" i="1"/>
  <c r="AC63" i="1"/>
  <c r="AB63" i="1"/>
  <c r="AA63" i="1"/>
  <c r="Z63" i="1"/>
  <c r="Y63" i="1"/>
  <c r="X63" i="1"/>
  <c r="W63" i="1"/>
  <c r="V63" i="1"/>
  <c r="U63" i="1"/>
  <c r="AD62" i="1"/>
  <c r="AC62" i="1"/>
  <c r="AB62" i="1"/>
  <c r="AA62" i="1"/>
  <c r="Z62" i="1"/>
  <c r="Y62" i="1"/>
  <c r="X62" i="1"/>
  <c r="W62" i="1"/>
  <c r="V62" i="1"/>
  <c r="U62" i="1"/>
  <c r="AD61" i="1"/>
  <c r="AC61" i="1"/>
  <c r="AB61" i="1"/>
  <c r="AA61" i="1"/>
  <c r="Z61" i="1"/>
  <c r="Y61" i="1"/>
  <c r="X61" i="1"/>
  <c r="W61" i="1"/>
  <c r="V61" i="1"/>
  <c r="U61" i="1"/>
  <c r="AD60" i="1"/>
  <c r="AC60" i="1"/>
  <c r="AB60" i="1"/>
  <c r="AA60" i="1"/>
  <c r="Z60" i="1"/>
  <c r="Y60" i="1"/>
  <c r="X60" i="1"/>
  <c r="W60" i="1"/>
  <c r="V60" i="1"/>
  <c r="U60" i="1"/>
  <c r="AD59" i="1"/>
  <c r="AC59" i="1"/>
  <c r="AB59" i="1"/>
  <c r="AA59" i="1"/>
  <c r="Z59" i="1"/>
  <c r="Y59" i="1"/>
  <c r="X59" i="1"/>
  <c r="W59" i="1"/>
  <c r="V59" i="1"/>
  <c r="U59" i="1"/>
  <c r="AD58" i="1"/>
  <c r="AC58" i="1"/>
  <c r="AB58" i="1"/>
  <c r="AA58" i="1"/>
  <c r="Z58" i="1"/>
  <c r="Y58" i="1"/>
  <c r="X58" i="1"/>
  <c r="W58" i="1"/>
  <c r="V58" i="1"/>
  <c r="U58" i="1"/>
  <c r="AD57" i="1"/>
  <c r="AC57" i="1"/>
  <c r="AB57" i="1"/>
  <c r="AA57" i="1"/>
  <c r="Z57" i="1"/>
  <c r="Y57" i="1"/>
  <c r="X57" i="1"/>
  <c r="W57" i="1"/>
  <c r="V57" i="1"/>
  <c r="U57" i="1"/>
  <c r="AD56" i="1"/>
  <c r="AC56" i="1"/>
  <c r="AB56" i="1"/>
  <c r="AA56" i="1"/>
  <c r="Z56" i="1"/>
  <c r="Y56" i="1"/>
  <c r="X56" i="1"/>
  <c r="W56" i="1"/>
  <c r="V56" i="1"/>
  <c r="U56" i="1"/>
  <c r="AD55" i="1"/>
  <c r="AC55" i="1"/>
  <c r="AB55" i="1"/>
  <c r="AA55" i="1"/>
  <c r="Z55" i="1"/>
  <c r="Y55" i="1"/>
  <c r="X55" i="1"/>
  <c r="W55" i="1"/>
  <c r="V55" i="1"/>
  <c r="U55" i="1"/>
  <c r="AD54" i="1"/>
  <c r="AC54" i="1"/>
  <c r="AB54" i="1"/>
  <c r="AA54" i="1"/>
  <c r="Z54" i="1"/>
  <c r="Y54" i="1"/>
  <c r="X54" i="1"/>
  <c r="W54" i="1"/>
  <c r="V54" i="1"/>
  <c r="U54" i="1"/>
  <c r="AD53" i="1"/>
  <c r="AC53" i="1"/>
  <c r="AB53" i="1"/>
  <c r="AA53" i="1"/>
  <c r="Z53" i="1"/>
  <c r="Y53" i="1"/>
  <c r="X53" i="1"/>
  <c r="W53" i="1"/>
  <c r="V53" i="1"/>
  <c r="U53" i="1"/>
  <c r="AD52" i="1"/>
  <c r="AC52" i="1"/>
  <c r="AB52" i="1"/>
  <c r="AA52" i="1"/>
  <c r="Z52" i="1"/>
  <c r="Y52" i="1"/>
  <c r="X52" i="1"/>
  <c r="W52" i="1"/>
  <c r="V52" i="1"/>
  <c r="U52" i="1"/>
  <c r="AD51" i="1"/>
  <c r="AC51" i="1"/>
  <c r="AB51" i="1"/>
  <c r="AA51" i="1"/>
  <c r="Z51" i="1"/>
  <c r="Y51" i="1"/>
  <c r="X51" i="1"/>
  <c r="W51" i="1"/>
  <c r="V51" i="1"/>
  <c r="U51" i="1"/>
  <c r="AD50" i="1"/>
  <c r="AC50" i="1"/>
  <c r="AB50" i="1"/>
  <c r="AA50" i="1"/>
  <c r="Z50" i="1"/>
  <c r="Y50" i="1"/>
  <c r="X50" i="1"/>
  <c r="W50" i="1"/>
  <c r="V50" i="1"/>
  <c r="U50" i="1"/>
  <c r="AD49" i="1"/>
  <c r="AC49" i="1"/>
  <c r="AB49" i="1"/>
  <c r="AA49" i="1"/>
  <c r="Z49" i="1"/>
  <c r="Y49" i="1"/>
  <c r="X49" i="1"/>
  <c r="W49" i="1"/>
  <c r="V49" i="1"/>
  <c r="U49" i="1"/>
  <c r="AD48" i="1"/>
  <c r="AC48" i="1"/>
  <c r="AB48" i="1"/>
  <c r="AA48" i="1"/>
  <c r="Z48" i="1"/>
  <c r="Y48" i="1"/>
  <c r="X48" i="1"/>
  <c r="W48" i="1"/>
  <c r="V48" i="1"/>
  <c r="U48" i="1"/>
  <c r="AD47" i="1"/>
  <c r="AC47" i="1"/>
  <c r="AB47" i="1"/>
  <c r="AA47" i="1"/>
  <c r="Z47" i="1"/>
  <c r="Y47" i="1"/>
  <c r="X47" i="1"/>
  <c r="W47" i="1"/>
  <c r="V47" i="1"/>
  <c r="U47" i="1"/>
  <c r="AD46" i="1"/>
  <c r="AC46" i="1"/>
  <c r="AB46" i="1"/>
  <c r="AA46" i="1"/>
  <c r="Z46" i="1"/>
  <c r="Y46" i="1"/>
  <c r="X46" i="1"/>
  <c r="W46" i="1"/>
  <c r="V46" i="1"/>
  <c r="U46" i="1"/>
  <c r="AD45" i="1"/>
  <c r="AC45" i="1"/>
  <c r="AB45" i="1"/>
  <c r="AA45" i="1"/>
  <c r="Z45" i="1"/>
  <c r="Y45" i="1"/>
  <c r="X45" i="1"/>
  <c r="W45" i="1"/>
  <c r="V45" i="1"/>
  <c r="U45" i="1"/>
  <c r="AD44" i="1"/>
  <c r="AC44" i="1"/>
  <c r="AB44" i="1"/>
  <c r="AA44" i="1"/>
  <c r="Z44" i="1"/>
  <c r="Y44" i="1"/>
  <c r="X44" i="1"/>
  <c r="W44" i="1"/>
  <c r="V44" i="1"/>
  <c r="U44" i="1"/>
  <c r="AD43" i="1"/>
  <c r="AC43" i="1"/>
  <c r="AB43" i="1"/>
  <c r="AA43" i="1"/>
  <c r="Z43" i="1"/>
  <c r="Y43" i="1"/>
  <c r="X43" i="1"/>
  <c r="W43" i="1"/>
  <c r="V43" i="1"/>
  <c r="U43" i="1"/>
  <c r="AD42" i="1"/>
  <c r="AC42" i="1"/>
  <c r="AB42" i="1"/>
  <c r="AA42" i="1"/>
  <c r="Z42" i="1"/>
  <c r="Y42" i="1"/>
  <c r="X42" i="1"/>
  <c r="W42" i="1"/>
  <c r="V42" i="1"/>
  <c r="U42" i="1"/>
  <c r="AD41" i="1"/>
  <c r="AC41" i="1"/>
  <c r="AB41" i="1"/>
  <c r="AA41" i="1"/>
  <c r="Z41" i="1"/>
  <c r="Y41" i="1"/>
  <c r="X41" i="1"/>
  <c r="W41" i="1"/>
  <c r="V41" i="1"/>
  <c r="U41" i="1"/>
  <c r="AD40" i="1"/>
  <c r="AC40" i="1"/>
  <c r="AB40" i="1"/>
  <c r="AA40" i="1"/>
  <c r="Z40" i="1"/>
  <c r="Y40" i="1"/>
  <c r="X40" i="1"/>
  <c r="W40" i="1"/>
  <c r="V40" i="1"/>
  <c r="U40" i="1"/>
  <c r="AD39" i="1"/>
  <c r="AC39" i="1"/>
  <c r="AB39" i="1"/>
  <c r="AA39" i="1"/>
  <c r="Z39" i="1"/>
  <c r="Y39" i="1"/>
  <c r="X39" i="1"/>
  <c r="W39" i="1"/>
  <c r="V39" i="1"/>
  <c r="U39" i="1"/>
  <c r="AD38" i="1"/>
  <c r="AC38" i="1"/>
  <c r="AB38" i="1"/>
  <c r="AA38" i="1"/>
  <c r="Z38" i="1"/>
  <c r="Y38" i="1"/>
  <c r="X38" i="1"/>
  <c r="W38" i="1"/>
  <c r="V38" i="1"/>
  <c r="U38" i="1"/>
  <c r="AD37" i="1"/>
  <c r="AC37" i="1"/>
  <c r="AB37" i="1"/>
  <c r="AA37" i="1"/>
  <c r="Z37" i="1"/>
  <c r="Y37" i="1"/>
  <c r="X37" i="1"/>
  <c r="W37" i="1"/>
  <c r="V37" i="1"/>
  <c r="U37" i="1"/>
  <c r="AD36" i="1"/>
  <c r="AC36" i="1"/>
  <c r="AB36" i="1"/>
  <c r="AA36" i="1"/>
  <c r="Z36" i="1"/>
  <c r="Y36" i="1"/>
  <c r="X36" i="1"/>
  <c r="W36" i="1"/>
  <c r="V36" i="1"/>
  <c r="U36" i="1"/>
  <c r="AD35" i="1"/>
  <c r="AC35" i="1"/>
  <c r="AB35" i="1"/>
  <c r="AA35" i="1"/>
  <c r="Z35" i="1"/>
  <c r="Y35" i="1"/>
  <c r="X35" i="1"/>
  <c r="W35" i="1"/>
  <c r="V35" i="1"/>
  <c r="U35" i="1"/>
  <c r="AD34" i="1"/>
  <c r="AC34" i="1"/>
  <c r="AB34" i="1"/>
  <c r="AA34" i="1"/>
  <c r="Z34" i="1"/>
  <c r="Y34" i="1"/>
  <c r="X34" i="1"/>
  <c r="W34" i="1"/>
  <c r="V34" i="1"/>
  <c r="U34" i="1"/>
  <c r="AD33" i="1"/>
  <c r="AC33" i="1"/>
  <c r="AB33" i="1"/>
  <c r="AA33" i="1"/>
  <c r="Z33" i="1"/>
  <c r="Y33" i="1"/>
  <c r="X33" i="1"/>
  <c r="W33" i="1"/>
  <c r="V33" i="1"/>
  <c r="U33" i="1"/>
  <c r="AD32" i="1"/>
  <c r="AC32" i="1"/>
  <c r="AB32" i="1"/>
  <c r="AA32" i="1"/>
  <c r="Z32" i="1"/>
  <c r="Y32" i="1"/>
  <c r="X32" i="1"/>
  <c r="W32" i="1"/>
  <c r="V32" i="1"/>
  <c r="U32" i="1"/>
  <c r="AD31" i="1"/>
  <c r="AC31" i="1"/>
  <c r="AB31" i="1"/>
  <c r="AA31" i="1"/>
  <c r="Z31" i="1"/>
  <c r="Y31" i="1"/>
  <c r="X31" i="1"/>
  <c r="W31" i="1"/>
  <c r="V31" i="1"/>
  <c r="U31" i="1"/>
  <c r="AD30" i="1"/>
  <c r="AC30" i="1"/>
  <c r="AB30" i="1"/>
  <c r="AA30" i="1"/>
  <c r="Z30" i="1"/>
  <c r="Y30" i="1"/>
  <c r="X30" i="1"/>
  <c r="W30" i="1"/>
  <c r="V30" i="1"/>
  <c r="U30" i="1"/>
  <c r="AD29" i="1"/>
  <c r="AC29" i="1"/>
  <c r="AB29" i="1"/>
  <c r="AA29" i="1"/>
  <c r="Z29" i="1"/>
  <c r="Y29" i="1"/>
  <c r="X29" i="1"/>
  <c r="W29" i="1"/>
  <c r="V29" i="1"/>
  <c r="U29" i="1"/>
  <c r="AD28" i="1"/>
  <c r="AC28" i="1"/>
  <c r="AB28" i="1"/>
  <c r="AA28" i="1"/>
  <c r="Z28" i="1"/>
  <c r="Y28" i="1"/>
  <c r="X28" i="1"/>
  <c r="W28" i="1"/>
  <c r="V28" i="1"/>
  <c r="U28" i="1"/>
  <c r="AD27" i="1"/>
  <c r="AC27" i="1"/>
  <c r="AB27" i="1"/>
  <c r="AA27" i="1"/>
  <c r="Z27" i="1"/>
  <c r="Y27" i="1"/>
  <c r="X27" i="1"/>
  <c r="W27" i="1"/>
  <c r="V27" i="1"/>
  <c r="U27" i="1"/>
  <c r="AD26" i="1"/>
  <c r="AC26" i="1"/>
  <c r="AB26" i="1"/>
  <c r="AA26" i="1"/>
  <c r="Z26" i="1"/>
  <c r="Y26" i="1"/>
  <c r="X26" i="1"/>
  <c r="W26" i="1"/>
  <c r="V26" i="1"/>
  <c r="U26" i="1"/>
  <c r="AD25" i="1"/>
  <c r="AC25" i="1"/>
  <c r="AB25" i="1"/>
  <c r="AA25" i="1"/>
  <c r="Z25" i="1"/>
  <c r="Y25" i="1"/>
  <c r="X25" i="1"/>
  <c r="W25" i="1"/>
  <c r="V25" i="1"/>
  <c r="U25" i="1"/>
  <c r="AD24" i="1"/>
  <c r="AC24" i="1"/>
  <c r="AB24" i="1"/>
  <c r="AA24" i="1"/>
  <c r="Z24" i="1"/>
  <c r="Y24" i="1"/>
  <c r="X24" i="1"/>
  <c r="W24" i="1"/>
  <c r="V24" i="1"/>
  <c r="U24" i="1"/>
  <c r="AD23" i="1"/>
  <c r="AC23" i="1"/>
  <c r="AB23" i="1"/>
  <c r="AA23" i="1"/>
  <c r="Z23" i="1"/>
  <c r="Y23" i="1"/>
  <c r="X23" i="1"/>
  <c r="W23" i="1"/>
  <c r="V23" i="1"/>
  <c r="U23" i="1"/>
  <c r="AD22" i="1"/>
  <c r="AC22" i="1" s="1"/>
  <c r="AB22" i="1"/>
  <c r="Y22" i="1"/>
  <c r="Z22" i="1" s="1"/>
  <c r="W22" i="1"/>
  <c r="V22" i="1"/>
  <c r="U22" i="1"/>
  <c r="AD21" i="1"/>
  <c r="AA21" i="1" s="1"/>
  <c r="AB21" i="1"/>
  <c r="Y21" i="1"/>
  <c r="Z21" i="1" s="1"/>
  <c r="W21" i="1"/>
  <c r="V21" i="1"/>
  <c r="U21" i="1"/>
  <c r="AD20" i="1"/>
  <c r="AA20" i="1" s="1"/>
  <c r="AB20" i="1"/>
  <c r="Y20" i="1"/>
  <c r="X20" i="1" s="1"/>
  <c r="W20" i="1"/>
  <c r="V20" i="1"/>
  <c r="U20" i="1"/>
  <c r="AD19" i="1"/>
  <c r="AC19" i="1" s="1"/>
  <c r="AB19" i="1"/>
  <c r="Y19" i="1"/>
  <c r="X19" i="1" s="1"/>
  <c r="W19" i="1"/>
  <c r="V19" i="1"/>
  <c r="U19" i="1"/>
  <c r="AD18" i="1"/>
  <c r="AC18" i="1" s="1"/>
  <c r="AB18" i="1"/>
  <c r="Y18" i="1"/>
  <c r="Z18" i="1" s="1"/>
  <c r="W18" i="1"/>
  <c r="V18" i="1"/>
  <c r="U18" i="1"/>
  <c r="AD17" i="1"/>
  <c r="AA17" i="1" s="1"/>
  <c r="AB17" i="1"/>
  <c r="Y17" i="1"/>
  <c r="X17" i="1" s="1"/>
  <c r="W17" i="1"/>
  <c r="V17" i="1"/>
  <c r="U17" i="1"/>
  <c r="AD16" i="1"/>
  <c r="AA16" i="1" s="1"/>
  <c r="AB16" i="1"/>
  <c r="Y16" i="1"/>
  <c r="X16" i="1" s="1"/>
  <c r="W16" i="1"/>
  <c r="V16" i="1"/>
  <c r="U16" i="1"/>
  <c r="AD15" i="1"/>
  <c r="AC15" i="1" s="1"/>
  <c r="AB15" i="1"/>
  <c r="Y15" i="1"/>
  <c r="Z15" i="1" s="1"/>
  <c r="W15" i="1"/>
  <c r="V15" i="1"/>
  <c r="U15" i="1"/>
  <c r="AD14" i="1"/>
  <c r="AC14" i="1" s="1"/>
  <c r="AB14" i="1"/>
  <c r="Y14" i="1"/>
  <c r="Z14" i="1" s="1"/>
  <c r="W14" i="1"/>
  <c r="V14" i="1"/>
  <c r="U14" i="1"/>
  <c r="AD13" i="1"/>
  <c r="AA13" i="1" s="1"/>
  <c r="AB13" i="1"/>
  <c r="Y13" i="1"/>
  <c r="Z13" i="1" s="1"/>
  <c r="W13" i="1"/>
  <c r="V13" i="1"/>
  <c r="U13" i="1"/>
  <c r="AD12" i="1"/>
  <c r="AC12" i="1" s="1"/>
  <c r="AB12" i="1"/>
  <c r="Y12" i="1"/>
  <c r="X12" i="1" s="1"/>
  <c r="W12" i="1"/>
  <c r="V12" i="1"/>
  <c r="U12" i="1"/>
  <c r="AD11" i="1"/>
  <c r="AC11" i="1" s="1"/>
  <c r="AB11" i="1"/>
  <c r="Y11" i="1"/>
  <c r="X11" i="1" s="1"/>
  <c r="W11" i="1"/>
  <c r="V11" i="1"/>
  <c r="U11" i="1"/>
  <c r="AD10" i="1"/>
  <c r="AC10" i="1" s="1"/>
  <c r="AB10" i="1"/>
  <c r="Y10" i="1"/>
  <c r="Z10" i="1" s="1"/>
  <c r="W10" i="1"/>
  <c r="V10" i="1"/>
  <c r="U10" i="1"/>
  <c r="AD9" i="1"/>
  <c r="AA9" i="1" s="1"/>
  <c r="AB9" i="1"/>
  <c r="Y9" i="1"/>
  <c r="X9" i="1" s="1"/>
  <c r="W9" i="1"/>
  <c r="V9" i="1"/>
  <c r="U9" i="1"/>
  <c r="AD8" i="1"/>
  <c r="AA8" i="1" s="1"/>
  <c r="AB8" i="1"/>
  <c r="Y8" i="1"/>
  <c r="X8" i="1" s="1"/>
  <c r="W8" i="1"/>
  <c r="V8" i="1"/>
  <c r="U8" i="1"/>
  <c r="AD7" i="1"/>
  <c r="AC7" i="1" s="1"/>
  <c r="AB7" i="1"/>
  <c r="Y7" i="1"/>
  <c r="X7" i="1" s="1"/>
  <c r="W7" i="1"/>
  <c r="V7" i="1"/>
  <c r="U7" i="1"/>
  <c r="AD6" i="1"/>
  <c r="AC6" i="1" s="1"/>
  <c r="AB6" i="1"/>
  <c r="Y6" i="1"/>
  <c r="X6" i="1" s="1"/>
  <c r="W6" i="1"/>
  <c r="V6" i="1"/>
  <c r="U6" i="1"/>
  <c r="AD5" i="1"/>
  <c r="AA5" i="1" s="1"/>
  <c r="AB5" i="1"/>
  <c r="Y5" i="1"/>
  <c r="X5" i="1" s="1"/>
  <c r="W5" i="1"/>
  <c r="V5" i="1"/>
  <c r="U5" i="1"/>
  <c r="Z11" i="1" l="1"/>
  <c r="X22" i="1"/>
  <c r="AC5" i="1"/>
  <c r="Z20" i="1"/>
  <c r="Z19" i="1"/>
  <c r="AC21" i="1"/>
  <c r="AC20" i="1"/>
  <c r="X21" i="1"/>
  <c r="AA22" i="1"/>
  <c r="AA10" i="1"/>
  <c r="AA18" i="1"/>
  <c r="Z7" i="1"/>
  <c r="AA14" i="1"/>
  <c r="X15" i="1"/>
  <c r="Z5" i="1"/>
  <c r="AC8" i="1"/>
  <c r="Z9" i="1"/>
  <c r="AA12" i="1"/>
  <c r="X13" i="1"/>
  <c r="AC16" i="1"/>
  <c r="Z17" i="1"/>
  <c r="AA6" i="1"/>
  <c r="Z6" i="1"/>
  <c r="AA7" i="1"/>
  <c r="Z8" i="1"/>
  <c r="AC9" i="1"/>
  <c r="X10" i="1"/>
  <c r="AA11" i="1"/>
  <c r="Z12" i="1"/>
  <c r="AC13" i="1"/>
  <c r="X14" i="1"/>
  <c r="AA15" i="1"/>
  <c r="Z16" i="1"/>
  <c r="AC17" i="1"/>
  <c r="X18" i="1"/>
  <c r="AA19" i="1"/>
  <c r="N4" i="1" l="1"/>
  <c r="Q4" i="1" s="1"/>
  <c r="R4" i="1" s="1"/>
  <c r="AF5" i="1"/>
  <c r="AE5" i="1" l="1"/>
  <c r="M4" i="1" s="1"/>
  <c r="AE7" i="1"/>
  <c r="AE11" i="1"/>
  <c r="AE15" i="1"/>
  <c r="AE12" i="1"/>
  <c r="AE9" i="1"/>
  <c r="AE17" i="1"/>
  <c r="AE21" i="1"/>
  <c r="AE6" i="1"/>
  <c r="AE10" i="1"/>
  <c r="AE14" i="1"/>
  <c r="AE18" i="1"/>
  <c r="AE22" i="1"/>
  <c r="AE19" i="1"/>
  <c r="AE8" i="1"/>
  <c r="AE16" i="1"/>
  <c r="AE20" i="1"/>
  <c r="AE13" i="1"/>
</calcChain>
</file>

<file path=xl/comments1.xml><?xml version="1.0" encoding="utf-8"?>
<comments xmlns="http://schemas.openxmlformats.org/spreadsheetml/2006/main">
  <authors>
    <author>Autore</author>
  </authors>
  <commentList>
    <comment ref="B3" authorId="0">
      <text>
        <r>
          <rPr>
            <b/>
            <sz val="9"/>
            <color indexed="81"/>
            <rFont val="Tahoma"/>
            <family val="2"/>
          </rPr>
          <t>Autore:</t>
        </r>
        <r>
          <rPr>
            <sz val="9"/>
            <color indexed="81"/>
            <rFont val="Tahoma"/>
            <family val="2"/>
          </rPr>
          <t xml:space="preserve">
input</t>
        </r>
      </text>
    </comment>
  </commentList>
</comments>
</file>

<file path=xl/comments2.xml><?xml version="1.0" encoding="utf-8"?>
<comments xmlns="http://schemas.openxmlformats.org/spreadsheetml/2006/main">
  <authors>
    <author>Simone Di Prima</author>
    <author>Autore</author>
  </authors>
  <commentList>
    <comment ref="D2" authorId="0">
      <text>
        <r>
          <rPr>
            <b/>
            <sz val="12"/>
            <color indexed="81"/>
            <rFont val="Tahoma"/>
            <family val="2"/>
          </rPr>
          <t>Simone Di Prima:</t>
        </r>
        <r>
          <rPr>
            <sz val="12"/>
            <color indexed="81"/>
            <rFont val="Tahoma"/>
            <family val="2"/>
          </rPr>
          <t xml:space="preserve">
input</t>
        </r>
      </text>
    </comment>
    <comment ref="B7" authorId="1">
      <text>
        <r>
          <rPr>
            <b/>
            <sz val="12"/>
            <color indexed="81"/>
            <rFont val="Tahoma"/>
            <family val="2"/>
          </rPr>
          <t>Autore:</t>
        </r>
        <r>
          <rPr>
            <sz val="12"/>
            <color indexed="81"/>
            <rFont val="Tahoma"/>
            <family val="2"/>
          </rPr>
          <t xml:space="preserve">
Angulo-Jaramillo, R., Bagarello, V., Iovino, M., Lassabatere, L., 2016. Saturated Soil Hydraulic Conductivity, in: Infiltration Measurements for Soil Hydraulic Characterization. Springer International Publishing, pp. 43–180. https://doi.org/10.1007/978-3-319-31788-5_2
</t>
        </r>
      </text>
    </comment>
  </commentList>
</comments>
</file>

<file path=xl/comments3.xml><?xml version="1.0" encoding="utf-8"?>
<comments xmlns="http://schemas.openxmlformats.org/spreadsheetml/2006/main">
  <authors>
    <author>Autore</author>
    <author>Simone Di Prima</author>
  </authors>
  <commentList>
    <comment ref="B3" authorId="0">
      <text>
        <r>
          <rPr>
            <b/>
            <sz val="12"/>
            <color indexed="81"/>
            <rFont val="Tahoma"/>
            <family val="2"/>
          </rPr>
          <t>Autore:</t>
        </r>
        <r>
          <rPr>
            <sz val="12"/>
            <color indexed="81"/>
            <rFont val="Tahoma"/>
            <family val="2"/>
          </rPr>
          <t xml:space="preserve">
input</t>
        </r>
      </text>
    </comment>
    <comment ref="C3" authorId="0">
      <text>
        <r>
          <rPr>
            <b/>
            <sz val="12"/>
            <color indexed="81"/>
            <rFont val="Tahoma"/>
            <family val="2"/>
          </rPr>
          <t>Autore:</t>
        </r>
        <r>
          <rPr>
            <sz val="12"/>
            <color indexed="81"/>
            <rFont val="Tahoma"/>
            <family val="2"/>
          </rPr>
          <t xml:space="preserve">
input</t>
        </r>
      </text>
    </comment>
    <comment ref="O3" authorId="1">
      <text>
        <r>
          <rPr>
            <b/>
            <sz val="14"/>
            <color indexed="81"/>
            <rFont val="Tahoma"/>
            <family val="2"/>
          </rPr>
          <t>Simone Di Prima:</t>
        </r>
        <r>
          <rPr>
            <sz val="14"/>
            <color indexed="81"/>
            <rFont val="Tahoma"/>
            <family val="2"/>
          </rPr>
          <t xml:space="preserve">
input</t>
        </r>
      </text>
    </comment>
    <comment ref="P3" authorId="1">
      <text>
        <r>
          <rPr>
            <b/>
            <sz val="12"/>
            <color indexed="81"/>
            <rFont val="Tahoma"/>
            <family val="2"/>
          </rPr>
          <t>Simone Di Prima:</t>
        </r>
        <r>
          <rPr>
            <sz val="12"/>
            <color indexed="81"/>
            <rFont val="Tahoma"/>
            <family val="2"/>
          </rPr>
          <t xml:space="preserve">
input</t>
        </r>
      </text>
    </comment>
    <comment ref="Q3" authorId="1">
      <text>
        <r>
          <rPr>
            <b/>
            <sz val="12"/>
            <color indexed="81"/>
            <rFont val="Tahoma"/>
            <family val="2"/>
          </rPr>
          <t>Simone Di Prima:</t>
        </r>
        <r>
          <rPr>
            <sz val="12"/>
            <color indexed="81"/>
            <rFont val="Tahoma"/>
            <family val="2"/>
          </rPr>
          <t xml:space="preserve">
Bagarello, V., Di Prima, S., Iovino, M., Provenzano, G., 2014. Estimating field-saturated soil hydraulic conductivity by a simplified Beerkan infiltration experiment. Hydrological Processes 28, 1095–1103. https://doi.org/10.1002/hyp.9649
</t>
        </r>
      </text>
    </comment>
    <comment ref="L4" authorId="1">
      <text>
        <r>
          <rPr>
            <b/>
            <sz val="14"/>
            <color indexed="81"/>
            <rFont val="Tahoma"/>
            <family val="2"/>
          </rPr>
          <t xml:space="preserve">Simone Di Prima: </t>
        </r>
        <r>
          <rPr>
            <sz val="14"/>
            <color indexed="81"/>
            <rFont val="Tahoma"/>
            <family val="2"/>
          </rPr>
          <t xml:space="preserve">Use the following button to exclude the first data points of the </t>
        </r>
        <r>
          <rPr>
            <i/>
            <sz val="14"/>
            <color indexed="81"/>
            <rFont val="Tahoma"/>
            <family val="2"/>
          </rPr>
          <t>I</t>
        </r>
        <r>
          <rPr>
            <sz val="14"/>
            <color indexed="81"/>
            <rFont val="Tahoma"/>
            <family val="2"/>
          </rPr>
          <t>/√</t>
        </r>
        <r>
          <rPr>
            <i/>
            <sz val="14"/>
            <color indexed="81"/>
            <rFont val="Tahoma"/>
            <family val="2"/>
          </rPr>
          <t>t</t>
        </r>
        <r>
          <rPr>
            <sz val="14"/>
            <color indexed="81"/>
            <rFont val="Tahoma"/>
            <family val="2"/>
          </rPr>
          <t xml:space="preserve"> vs. √</t>
        </r>
        <r>
          <rPr>
            <i/>
            <sz val="14"/>
            <color indexed="81"/>
            <rFont val="Tahoma"/>
            <family val="2"/>
          </rPr>
          <t>t</t>
        </r>
        <r>
          <rPr>
            <sz val="14"/>
            <color indexed="81"/>
            <rFont val="Tahoma"/>
            <family val="2"/>
          </rPr>
          <t xml:space="preserve"> plot if they deviated from the general linear behavior.</t>
        </r>
      </text>
    </comment>
  </commentList>
</comments>
</file>

<file path=xl/sharedStrings.xml><?xml version="1.0" encoding="utf-8"?>
<sst xmlns="http://schemas.openxmlformats.org/spreadsheetml/2006/main" count="46" uniqueCount="41">
  <si>
    <t>t*</t>
  </si>
  <si>
    <t>I (mm)</t>
  </si>
  <si>
    <t>Er %</t>
  </si>
  <si>
    <t>t (s)</t>
  </si>
  <si>
    <t>excluded points</t>
  </si>
  <si>
    <t>Cumulative linearization</t>
  </si>
  <si>
    <r>
      <rPr>
        <i/>
        <sz val="11"/>
        <color theme="1"/>
        <rFont val="Calibri"/>
        <family val="2"/>
        <scheme val="minor"/>
      </rPr>
      <t>K</t>
    </r>
    <r>
      <rPr>
        <i/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(mm h</t>
    </r>
    <r>
      <rPr>
        <vertAlign val="superscript"/>
        <sz val="11"/>
        <color theme="1"/>
        <rFont val="Calibri"/>
        <family val="2"/>
        <scheme val="minor"/>
      </rPr>
      <t>–1</t>
    </r>
    <r>
      <rPr>
        <sz val="11"/>
        <color theme="1"/>
        <rFont val="Calibri"/>
        <family val="2"/>
        <scheme val="minor"/>
      </rPr>
      <t>)</t>
    </r>
  </si>
  <si>
    <t>TSBI</t>
  </si>
  <si>
    <r>
      <rPr>
        <i/>
        <sz val="11"/>
        <color theme="1"/>
        <rFont val="Calibri"/>
        <family val="2"/>
        <scheme val="minor"/>
      </rPr>
      <t>K</t>
    </r>
    <r>
      <rPr>
        <i/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(mm s</t>
    </r>
    <r>
      <rPr>
        <vertAlign val="superscript"/>
        <sz val="11"/>
        <color theme="1"/>
        <rFont val="Calibri"/>
        <family val="2"/>
        <scheme val="minor"/>
      </rPr>
      <t>–1</t>
    </r>
    <r>
      <rPr>
        <sz val="11"/>
        <color theme="1"/>
        <rFont val="Calibri"/>
        <family val="2"/>
        <scheme val="minor"/>
      </rPr>
      <t>)</t>
    </r>
  </si>
  <si>
    <r>
      <t>b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(mm 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</si>
  <si>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k</t>
  </si>
  <si>
    <r>
      <rPr>
        <b/>
        <sz val="12"/>
        <rFont val="Times New Roman"/>
        <family val="1"/>
      </rPr>
      <t>Table  2.1</t>
    </r>
    <r>
      <rPr>
        <sz val="12"/>
        <rFont val="Times New Roman"/>
        <family val="1"/>
      </rPr>
      <t xml:space="preserve">  Texture-structure categories for selecting capillarity category and representative α*</t>
    </r>
  </si>
  <si>
    <r>
      <t xml:space="preserve">parameter when calculating field-saturated soil hydraulic conductivity, </t>
    </r>
    <r>
      <rPr>
        <i/>
        <sz val="12"/>
        <rFont val="Times New Roman"/>
        <family val="1"/>
      </rPr>
      <t>K</t>
    </r>
    <r>
      <rPr>
        <i/>
        <vertAlign val="subscript"/>
        <sz val="12"/>
        <rFont val="Times New Roman"/>
        <family val="1"/>
      </rPr>
      <t>fs</t>
    </r>
    <r>
      <rPr>
        <sz val="12"/>
        <rFont val="Times New Roman"/>
        <family val="1"/>
      </rPr>
      <t>, using the single-head calculation procedure</t>
    </r>
  </si>
  <si>
    <r>
      <rPr>
        <sz val="12"/>
        <rFont val="Times New Roman"/>
        <family val="18"/>
      </rPr>
      <t>Texture-structure category</t>
    </r>
  </si>
  <si>
    <r>
      <rPr>
        <sz val="12"/>
        <rFont val="Times New Roman"/>
        <family val="18"/>
      </rPr>
      <t>Soil capillarity category</t>
    </r>
  </si>
  <si>
    <r>
      <rPr>
        <sz val="12"/>
        <rFont val="Times New Roman"/>
        <family val="18"/>
      </rPr>
      <t xml:space="preserve">Representative
</t>
    </r>
    <r>
      <rPr>
        <sz val="12"/>
        <rFont val="Calibri"/>
        <family val="2"/>
      </rPr>
      <t>α</t>
    </r>
    <r>
      <rPr>
        <sz val="12"/>
        <rFont val="Times New Roman"/>
        <family val="18"/>
      </rPr>
      <t>* (m</t>
    </r>
    <r>
      <rPr>
        <vertAlign val="superscript"/>
        <sz val="12"/>
        <rFont val="Cambria"/>
        <family val="1"/>
      </rPr>
      <t>-1</t>
    </r>
    <r>
      <rPr>
        <sz val="12"/>
        <rFont val="Times New Roman"/>
        <family val="18"/>
      </rPr>
      <t>)</t>
    </r>
  </si>
  <si>
    <r>
      <rPr>
        <sz val="12"/>
        <rFont val="Times New Roman"/>
        <family val="18"/>
      </rPr>
      <t>Compacted, structureless, clayey or silty materials such as landfill caps and liners, lacustrine or marine sediments, etc.</t>
    </r>
  </si>
  <si>
    <r>
      <rPr>
        <sz val="12"/>
        <rFont val="Times New Roman"/>
        <family val="18"/>
      </rPr>
      <t>Very strong</t>
    </r>
  </si>
  <si>
    <r>
      <rPr>
        <sz val="12"/>
        <rFont val="Malgun Gothic"/>
        <family val="34"/>
      </rPr>
      <t>&lt;</t>
    </r>
    <r>
      <rPr>
        <sz val="12"/>
        <rFont val="Times New Roman"/>
        <family val="18"/>
      </rPr>
      <t>1</t>
    </r>
  </si>
  <si>
    <r>
      <rPr>
        <sz val="12"/>
        <rFont val="Times New Roman"/>
        <family val="18"/>
      </rPr>
      <t>Porous materials that are both fine textured and massive; includes unstructured clayey and silty soils, as well as very fine to fine structureless sandy materials</t>
    </r>
  </si>
  <si>
    <r>
      <rPr>
        <sz val="12"/>
        <rFont val="Times New Roman"/>
        <family val="18"/>
      </rPr>
      <t>Strong</t>
    </r>
  </si>
  <si>
    <r>
      <rPr>
        <sz val="12"/>
        <rFont val="Times New Roman"/>
        <family val="18"/>
      </rPr>
      <t>Most structured and medium textured materials; includes structured clayey and loamy soils, as well as medium single- grain sands. This category is generally the most appropriate for agricultural soils</t>
    </r>
  </si>
  <si>
    <r>
      <rPr>
        <sz val="12"/>
        <rFont val="Times New Roman"/>
        <family val="18"/>
      </rPr>
      <t>Moderate</t>
    </r>
  </si>
  <si>
    <r>
      <rPr>
        <sz val="12"/>
        <rFont val="Times New Roman"/>
        <family val="18"/>
      </rPr>
      <t>Coarse and gravelly single-grain sands; may also include some highly structured soils with large and/or numerous cracks and biopores</t>
    </r>
  </si>
  <si>
    <r>
      <rPr>
        <sz val="12"/>
        <rFont val="Times New Roman"/>
        <family val="18"/>
      </rPr>
      <t>Weak</t>
    </r>
  </si>
  <si>
    <r>
      <rPr>
        <sz val="12"/>
        <rFont val="Times New Roman"/>
        <family val="18"/>
      </rPr>
      <t>Gravels, very coarse sands, etc. containing negligible amounts of coarse/medium/fine/very fine sand, silt and clay</t>
    </r>
  </si>
  <si>
    <r>
      <rPr>
        <sz val="12"/>
        <rFont val="Times New Roman"/>
        <family val="18"/>
      </rPr>
      <t>Negligible</t>
    </r>
  </si>
  <si>
    <r>
      <rPr>
        <u/>
        <sz val="12"/>
        <rFont val="Malgun Gothic"/>
        <family val="2"/>
      </rPr>
      <t>&gt;</t>
    </r>
    <r>
      <rPr>
        <sz val="12"/>
        <rFont val="Times New Roman"/>
        <family val="18"/>
      </rPr>
      <t>100</t>
    </r>
  </si>
  <si>
    <t>ring radius (mm)</t>
  </si>
  <si>
    <t>Ring radius (mm)</t>
  </si>
  <si>
    <r>
      <t>α* (mm</t>
    </r>
    <r>
      <rPr>
        <vertAlign val="superscript"/>
        <sz val="11"/>
        <color theme="1"/>
        <rFont val="Calibri"/>
        <family val="2"/>
      </rPr>
      <t>-1</t>
    </r>
    <r>
      <rPr>
        <sz val="11"/>
        <color theme="1"/>
        <rFont val="Calibri"/>
        <family val="2"/>
      </rPr>
      <t>)</t>
    </r>
  </si>
  <si>
    <t>Given below are the steps to unprotect sheet (1).</t>
  </si>
  <si>
    <r>
      <rPr>
        <b/>
        <sz val="11"/>
        <rFont val="Calibri"/>
        <family val="2"/>
        <scheme val="minor"/>
      </rPr>
      <t>1.</t>
    </r>
    <r>
      <rPr>
        <sz val="11"/>
        <rFont val="Calibri"/>
        <family val="2"/>
        <scheme val="minor"/>
      </rPr>
      <t xml:space="preserve"> On the Review tab, click </t>
    </r>
    <r>
      <rPr>
        <b/>
        <sz val="11"/>
        <rFont val="Calibri"/>
        <family val="2"/>
        <scheme val="minor"/>
      </rPr>
      <t>Unprotect Sheet</t>
    </r>
    <r>
      <rPr>
        <sz val="11"/>
        <rFont val="Calibri"/>
        <family val="2"/>
        <scheme val="minor"/>
      </rPr>
      <t>.</t>
    </r>
  </si>
  <si>
    <r>
      <rPr>
        <b/>
        <sz val="11"/>
        <rFont val="Calibri"/>
        <family val="2"/>
        <scheme val="minor"/>
      </rPr>
      <t>2.</t>
    </r>
    <r>
      <rPr>
        <sz val="11"/>
        <rFont val="Calibri"/>
        <family val="2"/>
        <scheme val="minor"/>
      </rPr>
      <t xml:space="preserve"> Enter the password:</t>
    </r>
    <r>
      <rPr>
        <b/>
        <sz val="11"/>
        <rFont val="Calibri"/>
        <family val="2"/>
        <scheme val="minor"/>
      </rPr>
      <t xml:space="preserve"> aaa</t>
    </r>
  </si>
  <si>
    <r>
      <rPr>
        <b/>
        <sz val="9"/>
        <color theme="0" tint="-0.14999847407452621"/>
        <rFont val="Symbol"/>
        <family val="1"/>
        <charset val="2"/>
      </rPr>
      <t>D</t>
    </r>
    <r>
      <rPr>
        <b/>
        <sz val="9"/>
        <color theme="0" tint="-0.14999847407452621"/>
        <rFont val="Calibri"/>
        <family val="2"/>
        <scheme val="minor"/>
      </rPr>
      <t>t (s)</t>
    </r>
  </si>
  <si>
    <r>
      <t>q</t>
    </r>
    <r>
      <rPr>
        <b/>
        <vertAlign val="superscript"/>
        <sz val="9"/>
        <color theme="0" tint="-0.14999847407452621"/>
        <rFont val="Calibri"/>
        <family val="2"/>
        <scheme val="minor"/>
      </rPr>
      <t>exp</t>
    </r>
    <r>
      <rPr>
        <b/>
        <sz val="9"/>
        <color theme="0" tint="-0.14999847407452621"/>
        <rFont val="Calibri"/>
        <family val="2"/>
        <scheme val="minor"/>
      </rPr>
      <t>(ti*) (mm s</t>
    </r>
    <r>
      <rPr>
        <b/>
        <vertAlign val="superscript"/>
        <sz val="9"/>
        <color theme="0" tint="-0.14999847407452621"/>
        <rFont val="Calibri"/>
        <family val="2"/>
        <scheme val="minor"/>
      </rPr>
      <t>-1</t>
    </r>
    <r>
      <rPr>
        <b/>
        <sz val="9"/>
        <color theme="0" tint="-0.14999847407452621"/>
        <rFont val="Calibri"/>
        <family val="2"/>
        <scheme val="minor"/>
      </rPr>
      <t>)</t>
    </r>
  </si>
  <si>
    <r>
      <t>I t</t>
    </r>
    <r>
      <rPr>
        <b/>
        <vertAlign val="superscript"/>
        <sz val="11"/>
        <color theme="0" tint="-0.14999847407452621"/>
        <rFont val="Calibri"/>
        <family val="2"/>
        <scheme val="minor"/>
      </rPr>
      <t>-0.5</t>
    </r>
  </si>
  <si>
    <r>
      <t xml:space="preserve">t </t>
    </r>
    <r>
      <rPr>
        <b/>
        <vertAlign val="superscript"/>
        <sz val="11"/>
        <color theme="0" tint="-0.14999847407452621"/>
        <rFont val="Calibri"/>
        <family val="2"/>
        <scheme val="minor"/>
      </rPr>
      <t>0.5</t>
    </r>
  </si>
  <si>
    <r>
      <t>I t</t>
    </r>
    <r>
      <rPr>
        <vertAlign val="superscript"/>
        <sz val="11"/>
        <color theme="0" tint="-0.14999847407452621"/>
        <rFont val="Calibri"/>
        <family val="2"/>
        <scheme val="minor"/>
      </rPr>
      <t>-0.5</t>
    </r>
  </si>
  <si>
    <r>
      <t>S = C</t>
    </r>
    <r>
      <rPr>
        <vertAlign val="subscript"/>
        <sz val="11"/>
        <color theme="0" tint="-0.14999847407452621"/>
        <rFont val="Calibri"/>
        <family val="2"/>
        <scheme val="minor"/>
      </rPr>
      <t>1</t>
    </r>
    <r>
      <rPr>
        <sz val="11"/>
        <color theme="0" tint="-0.14999847407452621"/>
        <rFont val="Calibri"/>
        <family val="2"/>
        <scheme val="minor"/>
      </rPr>
      <t xml:space="preserve"> (mm s</t>
    </r>
    <r>
      <rPr>
        <vertAlign val="superscript"/>
        <sz val="11"/>
        <color theme="0" tint="-0.14999847407452621"/>
        <rFont val="Calibri"/>
        <family val="2"/>
        <scheme val="minor"/>
      </rPr>
      <t>-0.5</t>
    </r>
    <r>
      <rPr>
        <sz val="11"/>
        <color theme="0" tint="-0.14999847407452621"/>
        <rFont val="Calibri"/>
        <family val="2"/>
        <scheme val="minor"/>
      </rPr>
      <t>)</t>
    </r>
  </si>
  <si>
    <t>Selected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</si>
</sst>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###0;###0"/>
  </numFmts>
  <fonts count="4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0"/>
      <color rgb="FFFF0000"/>
      <name val="Arial"/>
      <family val="2"/>
    </font>
    <font>
      <sz val="9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00B050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i/>
      <vertAlign val="subscript"/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8"/>
    </font>
    <font>
      <sz val="12"/>
      <name val="Calibri"/>
      <family val="2"/>
    </font>
    <font>
      <vertAlign val="superscript"/>
      <sz val="12"/>
      <name val="Cambria"/>
      <family val="1"/>
    </font>
    <font>
      <sz val="12"/>
      <name val="Malgun Gothic"/>
      <family val="34"/>
    </font>
    <font>
      <sz val="12"/>
      <color rgb="FF000000"/>
      <name val="Times New Roman"/>
      <family val="2"/>
    </font>
    <font>
      <u/>
      <sz val="12"/>
      <name val="Malgun Gothic"/>
      <family val="2"/>
    </font>
    <font>
      <vertAlign val="superscript"/>
      <sz val="11"/>
      <color theme="1"/>
      <name val="Calibri"/>
      <family val="2"/>
    </font>
    <font>
      <sz val="11"/>
      <color theme="0" tint="-0.14999847407452621"/>
      <name val="Calibri"/>
      <family val="2"/>
      <scheme val="minor"/>
    </font>
    <font>
      <b/>
      <sz val="9"/>
      <color theme="0" tint="-0.14999847407452621"/>
      <name val="Calibri"/>
      <family val="2"/>
      <scheme val="minor"/>
    </font>
    <font>
      <b/>
      <sz val="9"/>
      <color theme="0" tint="-0.14999847407452621"/>
      <name val="Symbol"/>
      <family val="1"/>
      <charset val="2"/>
    </font>
    <font>
      <b/>
      <vertAlign val="superscript"/>
      <sz val="9"/>
      <color theme="0" tint="-0.14999847407452621"/>
      <name val="Calibri"/>
      <family val="2"/>
      <scheme val="minor"/>
    </font>
    <font>
      <b/>
      <sz val="11"/>
      <color theme="0" tint="-0.14999847407452621"/>
      <name val="Calibri"/>
      <family val="2"/>
      <scheme val="minor"/>
    </font>
    <font>
      <b/>
      <vertAlign val="superscript"/>
      <sz val="11"/>
      <color theme="0" tint="-0.14999847407452621"/>
      <name val="Calibri"/>
      <family val="2"/>
      <scheme val="minor"/>
    </font>
    <font>
      <vertAlign val="superscript"/>
      <sz val="11"/>
      <color theme="0" tint="-0.14999847407452621"/>
      <name val="Calibri"/>
      <family val="2"/>
      <scheme val="minor"/>
    </font>
    <font>
      <vertAlign val="subscript"/>
      <sz val="11"/>
      <color theme="0" tint="-0.14999847407452621"/>
      <name val="Calibri"/>
      <family val="2"/>
      <scheme val="minor"/>
    </font>
    <font>
      <sz val="8"/>
      <color theme="0" tint="-0.14999847407452621"/>
      <name val="Calibri"/>
      <family val="2"/>
      <scheme val="minor"/>
    </font>
    <font>
      <sz val="9"/>
      <color theme="0" tint="-0.14999847407452621"/>
      <name val="Calibri"/>
      <family val="2"/>
      <scheme val="minor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sz val="14"/>
      <color indexed="81"/>
      <name val="Tahoma"/>
      <family val="2"/>
    </font>
    <font>
      <i/>
      <sz val="14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thin">
        <color rgb="FF808080"/>
      </left>
      <right style="thin">
        <color indexed="64"/>
      </right>
      <top style="thin">
        <color indexed="64"/>
      </top>
      <bottom style="thin">
        <color rgb="FF808080"/>
      </bottom>
      <diagonal/>
    </border>
    <border>
      <left style="thin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indexed="64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rgb="FF808080"/>
      </left>
      <right style="thin">
        <color indexed="64"/>
      </right>
      <top style="thin">
        <color rgb="FF808080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0" xfId="0" applyFill="1"/>
    <xf numFmtId="0" fontId="5" fillId="2" borderId="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top" wrapText="1"/>
    </xf>
    <xf numFmtId="0" fontId="24" fillId="0" borderId="4" xfId="0" applyFont="1" applyFill="1" applyBorder="1" applyAlignment="1">
      <alignment horizontal="left" vertical="top" wrapText="1"/>
    </xf>
    <xf numFmtId="0" fontId="22" fillId="0" borderId="5" xfId="0" applyFont="1" applyFill="1" applyBorder="1" applyAlignment="1">
      <alignment horizontal="left" vertical="top" wrapText="1"/>
    </xf>
    <xf numFmtId="0" fontId="22" fillId="0" borderId="8" xfId="0" applyFont="1" applyFill="1" applyBorder="1" applyAlignment="1">
      <alignment horizontal="left" vertical="top" wrapText="1"/>
    </xf>
    <xf numFmtId="0" fontId="9" fillId="3" borderId="0" xfId="0" applyFont="1" applyFill="1"/>
    <xf numFmtId="0" fontId="0" fillId="3" borderId="0" xfId="0" applyFill="1"/>
    <xf numFmtId="0" fontId="6" fillId="3" borderId="0" xfId="0" applyFont="1" applyFill="1"/>
    <xf numFmtId="0" fontId="0" fillId="3" borderId="0" xfId="0" applyFill="1" applyAlignment="1">
      <alignment horizontal="center" vertical="center"/>
    </xf>
    <xf numFmtId="0" fontId="30" fillId="3" borderId="0" xfId="0" applyFont="1" applyFill="1" applyBorder="1" applyAlignment="1">
      <alignment horizontal="center" vertical="center"/>
    </xf>
    <xf numFmtId="0" fontId="30" fillId="3" borderId="0" xfId="0" applyFont="1" applyFill="1"/>
    <xf numFmtId="0" fontId="0" fillId="3" borderId="0" xfId="0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vertical="center"/>
    </xf>
    <xf numFmtId="0" fontId="5" fillId="3" borderId="0" xfId="0" applyFont="1" applyFill="1" applyBorder="1" applyAlignment="1">
      <alignment horizontal="center" vertical="center" wrapText="1"/>
    </xf>
    <xf numFmtId="0" fontId="31" fillId="3" borderId="0" xfId="0" applyFont="1" applyFill="1" applyBorder="1" applyAlignment="1">
      <alignment horizontal="center" vertical="center" wrapText="1"/>
    </xf>
    <xf numFmtId="0" fontId="31" fillId="3" borderId="0" xfId="0" applyFont="1" applyFill="1" applyBorder="1" applyAlignment="1">
      <alignment horizontal="center" vertical="center"/>
    </xf>
    <xf numFmtId="0" fontId="34" fillId="3" borderId="0" xfId="0" applyFont="1" applyFill="1" applyAlignment="1">
      <alignment vertical="center"/>
    </xf>
    <xf numFmtId="0" fontId="30" fillId="3" borderId="0" xfId="0" applyFont="1" applyFill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164" fontId="6" fillId="3" borderId="0" xfId="0" applyNumberFormat="1" applyFont="1" applyFill="1"/>
    <xf numFmtId="164" fontId="30" fillId="3" borderId="0" xfId="0" applyNumberFormat="1" applyFont="1" applyFill="1"/>
    <xf numFmtId="0" fontId="34" fillId="3" borderId="0" xfId="0" applyFont="1" applyFill="1" applyAlignment="1">
      <alignment horizontal="center" vertical="center" wrapText="1"/>
    </xf>
    <xf numFmtId="1" fontId="10" fillId="3" borderId="1" xfId="0" applyNumberFormat="1" applyFont="1" applyFill="1" applyBorder="1" applyAlignment="1" applyProtection="1">
      <alignment horizontal="center" vertical="center"/>
      <protection locked="0"/>
    </xf>
    <xf numFmtId="164" fontId="11" fillId="3" borderId="1" xfId="0" applyNumberFormat="1" applyFont="1" applyFill="1" applyBorder="1" applyAlignment="1" applyProtection="1">
      <alignment horizontal="center" vertical="center"/>
      <protection locked="0"/>
    </xf>
    <xf numFmtId="164" fontId="11" fillId="3" borderId="0" xfId="0" applyNumberFormat="1" applyFont="1" applyFill="1" applyBorder="1" applyAlignment="1" applyProtection="1">
      <alignment horizontal="center" vertical="center"/>
      <protection locked="0"/>
    </xf>
    <xf numFmtId="1" fontId="30" fillId="3" borderId="0" xfId="0" applyNumberFormat="1" applyFont="1" applyFill="1" applyBorder="1" applyAlignment="1">
      <alignment horizontal="center" vertical="center"/>
    </xf>
    <xf numFmtId="2" fontId="30" fillId="3" borderId="0" xfId="0" applyNumberFormat="1" applyFont="1" applyFill="1" applyBorder="1" applyAlignment="1">
      <alignment horizontal="center" vertical="center"/>
    </xf>
    <xf numFmtId="165" fontId="30" fillId="3" borderId="0" xfId="0" applyNumberFormat="1" applyFont="1" applyFill="1" applyBorder="1" applyAlignment="1">
      <alignment horizontal="center" vertical="center"/>
    </xf>
    <xf numFmtId="165" fontId="30" fillId="3" borderId="0" xfId="0" applyNumberFormat="1" applyFont="1" applyFill="1" applyAlignment="1">
      <alignment horizontal="center"/>
    </xf>
    <xf numFmtId="165" fontId="30" fillId="3" borderId="0" xfId="0" applyNumberFormat="1" applyFont="1" applyFill="1"/>
    <xf numFmtId="164" fontId="0" fillId="3" borderId="0" xfId="0" applyNumberFormat="1" applyFill="1"/>
    <xf numFmtId="165" fontId="1" fillId="3" borderId="0" xfId="0" applyNumberFormat="1" applyFont="1" applyFill="1"/>
    <xf numFmtId="0" fontId="30" fillId="3" borderId="0" xfId="0" applyFont="1" applyFill="1" applyBorder="1"/>
    <xf numFmtId="0" fontId="30" fillId="3" borderId="0" xfId="0" applyFont="1" applyFill="1" applyBorder="1" applyAlignment="1" applyProtection="1">
      <alignment horizontal="center" vertical="center"/>
    </xf>
    <xf numFmtId="0" fontId="38" fillId="3" borderId="0" xfId="0" applyFont="1" applyFill="1" applyBorder="1" applyAlignment="1" applyProtection="1">
      <alignment horizontal="center" vertical="center"/>
    </xf>
    <xf numFmtId="0" fontId="39" fillId="3" borderId="0" xfId="0" applyFont="1" applyFill="1" applyBorder="1" applyAlignment="1" applyProtection="1">
      <alignment horizontal="center" vertical="center"/>
    </xf>
    <xf numFmtId="0" fontId="30" fillId="3" borderId="0" xfId="0" applyFont="1" applyFill="1" applyBorder="1" applyProtection="1"/>
    <xf numFmtId="0" fontId="0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/>
      <protection locked="0"/>
    </xf>
    <xf numFmtId="164" fontId="6" fillId="3" borderId="1" xfId="0" applyNumberFormat="1" applyFont="1" applyFill="1" applyBorder="1"/>
    <xf numFmtId="165" fontId="17" fillId="3" borderId="1" xfId="0" applyNumberFormat="1" applyFont="1" applyFill="1" applyBorder="1" applyAlignment="1">
      <alignment horizontal="center"/>
    </xf>
    <xf numFmtId="0" fontId="1" fillId="3" borderId="1" xfId="0" applyFont="1" applyFill="1" applyBorder="1"/>
    <xf numFmtId="165" fontId="0" fillId="3" borderId="1" xfId="0" applyNumberFormat="1" applyFill="1" applyBorder="1"/>
    <xf numFmtId="164" fontId="17" fillId="3" borderId="1" xfId="0" applyNumberFormat="1" applyFont="1" applyFill="1" applyBorder="1"/>
    <xf numFmtId="0" fontId="0" fillId="3" borderId="1" xfId="0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/>
    <xf numFmtId="166" fontId="1" fillId="0" borderId="1" xfId="0" applyNumberFormat="1" applyFont="1" applyBorder="1"/>
    <xf numFmtId="0" fontId="22" fillId="0" borderId="7" xfId="0" applyFont="1" applyFill="1" applyBorder="1" applyAlignment="1">
      <alignment horizontal="center" vertical="center" wrapText="1"/>
    </xf>
    <xf numFmtId="166" fontId="27" fillId="0" borderId="7" xfId="0" applyNumberFormat="1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Protection="1">
      <protection locked="0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32452610090404"/>
          <c:y val="8.7078585765014663E-2"/>
          <c:w val="0.76166905803441221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'(1)'!$B$4:$B$96</c:f>
              <c:numCache>
                <c:formatCode>0</c:formatCode>
                <c:ptCount val="93"/>
                <c:pt idx="0" formatCode="General">
                  <c:v>0</c:v>
                </c:pt>
                <c:pt idx="1">
                  <c:v>8</c:v>
                </c:pt>
                <c:pt idx="2">
                  <c:v>25</c:v>
                </c:pt>
                <c:pt idx="3">
                  <c:v>48</c:v>
                </c:pt>
                <c:pt idx="4">
                  <c:v>73</c:v>
                </c:pt>
                <c:pt idx="5">
                  <c:v>103</c:v>
                </c:pt>
                <c:pt idx="6">
                  <c:v>130</c:v>
                </c:pt>
                <c:pt idx="7">
                  <c:v>162</c:v>
                </c:pt>
                <c:pt idx="8">
                  <c:v>197</c:v>
                </c:pt>
                <c:pt idx="9">
                  <c:v>229</c:v>
                </c:pt>
                <c:pt idx="10">
                  <c:v>269</c:v>
                </c:pt>
                <c:pt idx="11">
                  <c:v>297</c:v>
                </c:pt>
                <c:pt idx="12">
                  <c:v>330</c:v>
                </c:pt>
                <c:pt idx="13">
                  <c:v>365</c:v>
                </c:pt>
                <c:pt idx="14">
                  <c:v>402</c:v>
                </c:pt>
                <c:pt idx="15">
                  <c:v>439</c:v>
                </c:pt>
                <c:pt idx="16">
                  <c:v>475</c:v>
                </c:pt>
                <c:pt idx="17">
                  <c:v>512</c:v>
                </c:pt>
                <c:pt idx="18">
                  <c:v>549</c:v>
                </c:pt>
              </c:numCache>
            </c:numRef>
          </c:xVal>
          <c:yVal>
            <c:numRef>
              <c:f>'(1)'!$C$4:$C$96</c:f>
              <c:numCache>
                <c:formatCode>0.0</c:formatCode>
                <c:ptCount val="93"/>
                <c:pt idx="0" formatCode="General">
                  <c:v>0</c:v>
                </c:pt>
                <c:pt idx="1">
                  <c:v>8.4882636315677509</c:v>
                </c:pt>
                <c:pt idx="2">
                  <c:v>16.976527263135502</c:v>
                </c:pt>
                <c:pt idx="3">
                  <c:v>25.464790894703253</c:v>
                </c:pt>
                <c:pt idx="4">
                  <c:v>33.953054526271004</c:v>
                </c:pt>
                <c:pt idx="5">
                  <c:v>42.441318157838751</c:v>
                </c:pt>
                <c:pt idx="6">
                  <c:v>50.929581789406498</c:v>
                </c:pt>
                <c:pt idx="7">
                  <c:v>59.417845420974245</c:v>
                </c:pt>
                <c:pt idx="8">
                  <c:v>67.906109052541993</c:v>
                </c:pt>
                <c:pt idx="9">
                  <c:v>76.394372684109698</c:v>
                </c:pt>
                <c:pt idx="10">
                  <c:v>84.882636315677487</c:v>
                </c:pt>
                <c:pt idx="11">
                  <c:v>93.370899947245235</c:v>
                </c:pt>
                <c:pt idx="12">
                  <c:v>101.85916357881298</c:v>
                </c:pt>
                <c:pt idx="13">
                  <c:v>110.34742721038073</c:v>
                </c:pt>
                <c:pt idx="14">
                  <c:v>118.83569084194848</c:v>
                </c:pt>
                <c:pt idx="15">
                  <c:v>127.32395447351622</c:v>
                </c:pt>
                <c:pt idx="16">
                  <c:v>135.81221810508399</c:v>
                </c:pt>
                <c:pt idx="17">
                  <c:v>144.30048173665173</c:v>
                </c:pt>
                <c:pt idx="18">
                  <c:v>152.78874536821948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4769024"/>
        <c:axId val="254801024"/>
      </c:scatterChart>
      <c:valAx>
        <c:axId val="254769024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 (s)</a:t>
                </a:r>
              </a:p>
            </c:rich>
          </c:tx>
          <c:layout>
            <c:manualLayout>
              <c:xMode val="edge"/>
              <c:yMode val="edge"/>
              <c:x val="0.5140730763917668"/>
              <c:y val="0.88074478925428434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crossAx val="254801024"/>
        <c:crossesAt val="0"/>
        <c:crossBetween val="midCat"/>
      </c:valAx>
      <c:valAx>
        <c:axId val="254801024"/>
        <c:scaling>
          <c:orientation val="minMax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 (mm)</a:t>
                </a:r>
              </a:p>
            </c:rich>
          </c:tx>
          <c:layout>
            <c:manualLayout>
              <c:xMode val="edge"/>
              <c:yMode val="edge"/>
              <c:x val="8.7489063867016617E-5"/>
              <c:y val="0.35739190109952795"/>
            </c:manualLayout>
          </c:layout>
          <c:overlay val="0"/>
        </c:title>
        <c:numFmt formatCode="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crossAx val="254769024"/>
        <c:crossesAt val="0"/>
        <c:crossBetween val="midCat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200"/>
      </a:pPr>
      <a:endParaRPr lang="en-US"/>
    </a:p>
  </c:txPr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558378536016332"/>
          <c:y val="8.7078585765014663E-2"/>
          <c:w val="0.78240979877515304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'(1)'!$V$5:$V$97</c:f>
              <c:numCache>
                <c:formatCode>0.00</c:formatCode>
                <c:ptCount val="93"/>
                <c:pt idx="0">
                  <c:v>2.0000000000000004</c:v>
                </c:pt>
                <c:pt idx="1">
                  <c:v>15.321067811865474</c:v>
                </c:pt>
                <c:pt idx="2">
                  <c:v>35.570508075688771</c:v>
                </c:pt>
                <c:pt idx="3">
                  <c:v>59.847297173897473</c:v>
                </c:pt>
                <c:pt idx="4">
                  <c:v>87.356083771484705</c:v>
                </c:pt>
                <c:pt idx="5">
                  <c:v>116.10758377257038</c:v>
                </c:pt>
                <c:pt idx="6">
                  <c:v>145.56031973468691</c:v>
                </c:pt>
                <c:pt idx="7">
                  <c:v>179.07244958575646</c:v>
                </c:pt>
                <c:pt idx="8">
                  <c:v>212.69910545762616</c:v>
                </c:pt>
                <c:pt idx="9">
                  <c:v>248.59774373452566</c:v>
                </c:pt>
                <c:pt idx="10">
                  <c:v>282.82674906046634</c:v>
                </c:pt>
                <c:pt idx="11">
                  <c:v>313.28274417833472</c:v>
                </c:pt>
                <c:pt idx="12">
                  <c:v>347.27953639078282</c:v>
                </c:pt>
                <c:pt idx="13">
                  <c:v>383.27676053230783</c:v>
                </c:pt>
                <c:pt idx="14">
                  <c:v>420.29642344015292</c:v>
                </c:pt>
                <c:pt idx="15">
                  <c:v>456.82268831633894</c:v>
                </c:pt>
                <c:pt idx="16">
                  <c:v>493.32656011875912</c:v>
                </c:pt>
                <c:pt idx="17">
                  <c:v>530.33866441249438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</c:numCache>
            </c:numRef>
          </c:xVal>
          <c:yVal>
            <c:numRef>
              <c:f>'(1)'!$W$5:$W$97</c:f>
              <c:numCache>
                <c:formatCode>0.000</c:formatCode>
                <c:ptCount val="93"/>
                <c:pt idx="0">
                  <c:v>1.0610329539459689</c:v>
                </c:pt>
                <c:pt idx="1">
                  <c:v>0.49930962538633827</c:v>
                </c:pt>
                <c:pt idx="2">
                  <c:v>0.36905494050294568</c:v>
                </c:pt>
                <c:pt idx="3">
                  <c:v>0.33953054526271004</c:v>
                </c:pt>
                <c:pt idx="4">
                  <c:v>0.28294212105225824</c:v>
                </c:pt>
                <c:pt idx="5">
                  <c:v>0.31438013450250918</c:v>
                </c:pt>
                <c:pt idx="6">
                  <c:v>0.2652582384864921</c:v>
                </c:pt>
                <c:pt idx="7">
                  <c:v>0.24252181804479278</c:v>
                </c:pt>
                <c:pt idx="8">
                  <c:v>0.26525823848649077</c:v>
                </c:pt>
                <c:pt idx="9">
                  <c:v>0.21220659078919474</c:v>
                </c:pt>
                <c:pt idx="10">
                  <c:v>0.30315227255599098</c:v>
                </c:pt>
                <c:pt idx="11">
                  <c:v>0.2572201100475075</c:v>
                </c:pt>
                <c:pt idx="12">
                  <c:v>0.24252181804479278</c:v>
                </c:pt>
                <c:pt idx="13">
                  <c:v>0.22941253058291208</c:v>
                </c:pt>
                <c:pt idx="14">
                  <c:v>0.22941253058291208</c:v>
                </c:pt>
                <c:pt idx="15">
                  <c:v>0.23578510087688226</c:v>
                </c:pt>
                <c:pt idx="16">
                  <c:v>0.22941253058291208</c:v>
                </c:pt>
                <c:pt idx="17">
                  <c:v>0.22941253058291208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317568"/>
        <c:axId val="196320640"/>
      </c:scatterChart>
      <c:valAx>
        <c:axId val="196317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 (s)</a:t>
                </a:r>
              </a:p>
            </c:rich>
          </c:tx>
          <c:layout>
            <c:manualLayout>
              <c:xMode val="edge"/>
              <c:yMode val="edge"/>
              <c:x val="0.5140730763917668"/>
              <c:y val="0.88074478925428434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crossAx val="196320640"/>
        <c:crossesAt val="0"/>
        <c:crossBetween val="midCat"/>
      </c:valAx>
      <c:valAx>
        <c:axId val="19632064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q</a:t>
                </a:r>
                <a:r>
                  <a:rPr lang="en-US" sz="1200" baseline="30000"/>
                  <a:t>exp </a:t>
                </a:r>
                <a:r>
                  <a:rPr lang="en-US" sz="1200"/>
                  <a:t>(t*) (mm s</a:t>
                </a:r>
                <a:r>
                  <a:rPr lang="en-US" sz="1200" baseline="30000"/>
                  <a:t>-1</a:t>
                </a:r>
                <a:r>
                  <a:rPr lang="en-US" sz="1200"/>
                  <a:t>)</a:t>
                </a:r>
              </a:p>
            </c:rich>
          </c:tx>
          <c:layout>
            <c:manualLayout>
              <c:xMode val="edge"/>
              <c:yMode val="edge"/>
              <c:x val="8.7373946677717925E-5"/>
              <c:y val="0.16628068550254749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crossAx val="196317568"/>
        <c:crossesAt val="0"/>
        <c:crossBetween val="midCat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200"/>
      </a:pPr>
      <a:endParaRPr lang="en-US"/>
    </a:p>
  </c:txPr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93269174686496"/>
          <c:y val="8.7078585765014663E-2"/>
          <c:w val="0.76006065908428111"/>
          <c:h val="0.67071846019247605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'(1)'!$Z$5:$Z$97</c:f>
              <c:numCache>
                <c:formatCode>0.0</c:formatCode>
                <c:ptCount val="93"/>
                <c:pt idx="0">
                  <c:v>2.8284271247461903</c:v>
                </c:pt>
                <c:pt idx="1">
                  <c:v>5</c:v>
                </c:pt>
                <c:pt idx="2">
                  <c:v>6.9282032302755088</c:v>
                </c:pt>
                <c:pt idx="3">
                  <c:v>8.5440037453175304</c:v>
                </c:pt>
                <c:pt idx="4">
                  <c:v>10.148891565092219</c:v>
                </c:pt>
                <c:pt idx="5">
                  <c:v>11.401754250991379</c:v>
                </c:pt>
                <c:pt idx="6">
                  <c:v>12.727922061357855</c:v>
                </c:pt>
                <c:pt idx="7">
                  <c:v>14.035668847618199</c:v>
                </c:pt>
                <c:pt idx="8">
                  <c:v>15.132745950421556</c:v>
                </c:pt>
                <c:pt idx="9">
                  <c:v>16.401219466856727</c:v>
                </c:pt>
                <c:pt idx="10">
                  <c:v>17.233687939614086</c:v>
                </c:pt>
                <c:pt idx="11">
                  <c:v>18.165902124584949</c:v>
                </c:pt>
                <c:pt idx="12">
                  <c:v>19.104973174542799</c:v>
                </c:pt>
                <c:pt idx="13">
                  <c:v>20.049937655763422</c:v>
                </c:pt>
                <c:pt idx="14">
                  <c:v>20.952326839756964</c:v>
                </c:pt>
                <c:pt idx="15">
                  <c:v>21.794494717703369</c:v>
                </c:pt>
                <c:pt idx="16">
                  <c:v>22.627416997969522</c:v>
                </c:pt>
                <c:pt idx="17">
                  <c:v>23.430749027719962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</c:numCache>
            </c:numRef>
          </c:xVal>
          <c:yVal>
            <c:numRef>
              <c:f>'(1)'!$X$5:$X$97</c:f>
              <c:numCache>
                <c:formatCode>0.0</c:formatCode>
                <c:ptCount val="93"/>
                <c:pt idx="0">
                  <c:v>3.0010543871903534</c:v>
                </c:pt>
                <c:pt idx="1">
                  <c:v>3.3953054526271003</c:v>
                </c:pt>
                <c:pt idx="2">
                  <c:v>3.6755259694786138</c:v>
                </c:pt>
                <c:pt idx="3">
                  <c:v>3.973904452567532</c:v>
                </c:pt>
                <c:pt idx="4">
                  <c:v>4.181867338480437</c:v>
                </c:pt>
                <c:pt idx="5">
                  <c:v>4.4668198128352214</c:v>
                </c:pt>
                <c:pt idx="6">
                  <c:v>4.6683068245183268</c:v>
                </c:pt>
                <c:pt idx="7">
                  <c:v>4.8381099461509027</c:v>
                </c:pt>
                <c:pt idx="8">
                  <c:v>5.0482822439757911</c:v>
                </c:pt>
                <c:pt idx="9">
                  <c:v>5.1753856770959441</c:v>
                </c:pt>
                <c:pt idx="10">
                  <c:v>5.4179291324301468</c:v>
                </c:pt>
                <c:pt idx="11">
                  <c:v>5.6071624123175905</c:v>
                </c:pt>
                <c:pt idx="12">
                  <c:v>5.7758483198195565</c:v>
                </c:pt>
                <c:pt idx="13">
                  <c:v>5.9269855538821963</c:v>
                </c:pt>
                <c:pt idx="14">
                  <c:v>6.0768407942128642</c:v>
                </c:pt>
                <c:pt idx="15">
                  <c:v>6.2314919370333275</c:v>
                </c:pt>
                <c:pt idx="16">
                  <c:v>6.377240572779499</c:v>
                </c:pt>
                <c:pt idx="17">
                  <c:v>6.520864748602845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6"/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12895833333333334"/>
                  <c:y val="0.18002460317460317"/>
                </c:manualLayout>
              </c:layout>
              <c:numFmt formatCode="#,##0.000" sourceLinked="0"/>
            </c:trendlineLbl>
          </c:trendline>
          <c:xVal>
            <c:numRef>
              <c:f>'(1)'!$AD$5:$AD$103</c:f>
              <c:numCache>
                <c:formatCode>0.0</c:formatCode>
                <c:ptCount val="99"/>
                <c:pt idx="0">
                  <c:v>2.8284271247461903</c:v>
                </c:pt>
                <c:pt idx="1">
                  <c:v>5</c:v>
                </c:pt>
                <c:pt idx="2">
                  <c:v>6.9282032302755088</c:v>
                </c:pt>
                <c:pt idx="3">
                  <c:v>8.5440037453175304</c:v>
                </c:pt>
                <c:pt idx="4">
                  <c:v>10.148891565092219</c:v>
                </c:pt>
                <c:pt idx="5">
                  <c:v>11.401754250991379</c:v>
                </c:pt>
                <c:pt idx="6">
                  <c:v>12.727922061357855</c:v>
                </c:pt>
                <c:pt idx="7">
                  <c:v>14.035668847618199</c:v>
                </c:pt>
                <c:pt idx="8">
                  <c:v>15.132745950421556</c:v>
                </c:pt>
                <c:pt idx="9">
                  <c:v>16.401219466856727</c:v>
                </c:pt>
                <c:pt idx="10">
                  <c:v>17.233687939614086</c:v>
                </c:pt>
                <c:pt idx="11">
                  <c:v>18.165902124584949</c:v>
                </c:pt>
                <c:pt idx="12">
                  <c:v>19.104973174542799</c:v>
                </c:pt>
                <c:pt idx="13">
                  <c:v>20.049937655763422</c:v>
                </c:pt>
                <c:pt idx="14">
                  <c:v>20.952326839756964</c:v>
                </c:pt>
                <c:pt idx="15">
                  <c:v>21.794494717703369</c:v>
                </c:pt>
                <c:pt idx="16">
                  <c:v>22.627416997969522</c:v>
                </c:pt>
                <c:pt idx="17">
                  <c:v>23.430749027719962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</c:numCache>
            </c:numRef>
          </c:xVal>
          <c:yVal>
            <c:numRef>
              <c:f>'(1)'!$AC$5:$AC$103</c:f>
              <c:numCache>
                <c:formatCode>0.0</c:formatCode>
                <c:ptCount val="99"/>
                <c:pt idx="0">
                  <c:v>3.0010543871903534</c:v>
                </c:pt>
                <c:pt idx="1">
                  <c:v>3.3953054526271003</c:v>
                </c:pt>
                <c:pt idx="2">
                  <c:v>3.6755259694786138</c:v>
                </c:pt>
                <c:pt idx="3">
                  <c:v>3.973904452567532</c:v>
                </c:pt>
                <c:pt idx="4">
                  <c:v>4.181867338480437</c:v>
                </c:pt>
                <c:pt idx="5">
                  <c:v>4.4668198128352214</c:v>
                </c:pt>
                <c:pt idx="6">
                  <c:v>4.6683068245183268</c:v>
                </c:pt>
                <c:pt idx="7">
                  <c:v>4.8381099461509027</c:v>
                </c:pt>
                <c:pt idx="8">
                  <c:v>5.0482822439757911</c:v>
                </c:pt>
                <c:pt idx="9">
                  <c:v>5.1753856770959441</c:v>
                </c:pt>
                <c:pt idx="10">
                  <c:v>5.4179291324301468</c:v>
                </c:pt>
                <c:pt idx="11">
                  <c:v>5.6071624123175905</c:v>
                </c:pt>
                <c:pt idx="12">
                  <c:v>5.7758483198195565</c:v>
                </c:pt>
                <c:pt idx="13">
                  <c:v>5.9269855538821963</c:v>
                </c:pt>
                <c:pt idx="14">
                  <c:v>6.0768407942128642</c:v>
                </c:pt>
                <c:pt idx="15">
                  <c:v>6.2314919370333275</c:v>
                </c:pt>
                <c:pt idx="16">
                  <c:v>6.377240572779499</c:v>
                </c:pt>
                <c:pt idx="17">
                  <c:v>6.520864748602845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5020032"/>
        <c:axId val="255034496"/>
      </c:scatterChart>
      <c:valAx>
        <c:axId val="255020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600"/>
                </a:pPr>
                <a:r>
                  <a:rPr lang="en-US" sz="1600"/>
                  <a:t>t</a:t>
                </a:r>
                <a:r>
                  <a:rPr lang="en-US" sz="1600" baseline="30000"/>
                  <a:t>0.5</a:t>
                </a:r>
                <a:r>
                  <a:rPr lang="en-US" sz="1600"/>
                  <a:t> (s</a:t>
                </a:r>
                <a:r>
                  <a:rPr lang="en-US" sz="1600" baseline="30000"/>
                  <a:t>0.5</a:t>
                </a:r>
                <a:r>
                  <a:rPr lang="en-US" sz="1600"/>
                  <a:t>)</a:t>
                </a:r>
              </a:p>
            </c:rich>
          </c:tx>
          <c:layout>
            <c:manualLayout>
              <c:xMode val="edge"/>
              <c:yMode val="edge"/>
              <c:x val="0.4785175853018373"/>
              <c:y val="0.88074470691163609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crossAx val="255034496"/>
        <c:crossesAt val="0"/>
        <c:crossBetween val="midCat"/>
      </c:valAx>
      <c:valAx>
        <c:axId val="255034496"/>
        <c:scaling>
          <c:orientation val="minMax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I t</a:t>
                </a:r>
                <a:r>
                  <a:rPr lang="en-US" sz="1600" baseline="30000"/>
                  <a:t>-0.5</a:t>
                </a:r>
                <a:r>
                  <a:rPr lang="en-US" sz="1600"/>
                  <a:t> (mm s</a:t>
                </a:r>
                <a:r>
                  <a:rPr lang="en-US" sz="1600" baseline="30000"/>
                  <a:t>-0.5</a:t>
                </a:r>
                <a:r>
                  <a:rPr lang="en-US" sz="1600"/>
                  <a:t>)</a:t>
                </a:r>
              </a:p>
            </c:rich>
          </c:tx>
          <c:layout>
            <c:manualLayout>
              <c:xMode val="edge"/>
              <c:yMode val="edge"/>
              <c:x val="8.7489063867016468E-5"/>
              <c:y val="0.21516955380577427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crossAx val="255020032"/>
        <c:crossesAt val="0"/>
        <c:crossBetween val="midCat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200"/>
      </a:pPr>
      <a:endParaRPr lang="en-US"/>
    </a:p>
  </c:txPr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trlProps/ctrlProp1.xml><?xml version="1.0" encoding="utf-8"?>
<formControlPr xmlns="http://schemas.microsoft.com/office/spreadsheetml/2009/9/main" objectType="Spin" dx="16" fmlaLink="$L$4" max="96" page="10" val="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104775</xdr:colOff>
          <xdr:row>5</xdr:row>
          <xdr:rowOff>76200</xdr:rowOff>
        </xdr:from>
        <xdr:to>
          <xdr:col>11</xdr:col>
          <xdr:colOff>1019175</xdr:colOff>
          <xdr:row>10</xdr:row>
          <xdr:rowOff>123825</xdr:rowOff>
        </xdr:to>
        <xdr:sp macro="" textlink="">
          <xdr:nvSpPr>
            <xdr:cNvPr id="1026" name="Spinner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4</xdr:col>
      <xdr:colOff>0</xdr:colOff>
      <xdr:row>16</xdr:row>
      <xdr:rowOff>0</xdr:rowOff>
    </xdr:from>
    <xdr:to>
      <xdr:col>10</xdr:col>
      <xdr:colOff>286071</xdr:colOff>
      <xdr:row>29</xdr:row>
      <xdr:rowOff>43500</xdr:rowOff>
    </xdr:to>
    <xdr:graphicFrame macro="">
      <xdr:nvGraphicFramePr>
        <xdr:cNvPr id="17" name="Grafico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2</xdr:row>
      <xdr:rowOff>0</xdr:rowOff>
    </xdr:from>
    <xdr:to>
      <xdr:col>10</xdr:col>
      <xdr:colOff>286071</xdr:colOff>
      <xdr:row>14</xdr:row>
      <xdr:rowOff>179571</xdr:rowOff>
    </xdr:to>
    <xdr:graphicFrame macro="">
      <xdr:nvGraphicFramePr>
        <xdr:cNvPr id="18" name="Grafico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6</xdr:row>
      <xdr:rowOff>0</xdr:rowOff>
    </xdr:from>
    <xdr:to>
      <xdr:col>17</xdr:col>
      <xdr:colOff>544608</xdr:colOff>
      <xdr:row>19</xdr:row>
      <xdr:rowOff>43500</xdr:rowOff>
    </xdr:to>
    <xdr:graphicFrame macro="">
      <xdr:nvGraphicFramePr>
        <xdr:cNvPr id="27" name="Grafico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12</xdr:col>
      <xdr:colOff>0</xdr:colOff>
      <xdr:row>21</xdr:row>
      <xdr:rowOff>0</xdr:rowOff>
    </xdr:from>
    <xdr:to>
      <xdr:col>16</xdr:col>
      <xdr:colOff>672930</xdr:colOff>
      <xdr:row>28</xdr:row>
      <xdr:rowOff>0</xdr:rowOff>
    </xdr:to>
    <xdr:pic>
      <xdr:nvPicPr>
        <xdr:cNvPr id="29" name="Immagine 2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4054929"/>
          <a:ext cx="3761751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6</xdr:col>
      <xdr:colOff>89232</xdr:colOff>
      <xdr:row>18</xdr:row>
      <xdr:rowOff>161925</xdr:rowOff>
    </xdr:to>
    <xdr:pic>
      <xdr:nvPicPr>
        <xdr:cNvPr id="7" name="Immagine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952500"/>
          <a:ext cx="3137232" cy="2447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3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2"/>
  <dimension ref="B3:C3"/>
  <sheetViews>
    <sheetView workbookViewId="0">
      <selection activeCell="C3" sqref="C3"/>
    </sheetView>
  </sheetViews>
  <sheetFormatPr defaultRowHeight="15" x14ac:dyDescent="0.25"/>
  <cols>
    <col min="2" max="2" width="15.7109375" bestFit="1" customWidth="1"/>
  </cols>
  <sheetData>
    <row r="3" spans="2:3" x14ac:dyDescent="0.25">
      <c r="B3" t="s">
        <v>28</v>
      </c>
      <c r="C3" s="62">
        <v>75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3"/>
  <dimension ref="A2:H19"/>
  <sheetViews>
    <sheetView zoomScale="80" zoomScaleNormal="80" workbookViewId="0">
      <selection activeCell="D3" sqref="D3"/>
    </sheetView>
  </sheetViews>
  <sheetFormatPr defaultRowHeight="15" x14ac:dyDescent="0.25"/>
  <cols>
    <col min="2" max="2" width="72.28515625" customWidth="1"/>
    <col min="3" max="3" width="11.85546875" customWidth="1"/>
    <col min="4" max="4" width="17.28515625" bestFit="1" customWidth="1"/>
  </cols>
  <sheetData>
    <row r="2" spans="1:8" x14ac:dyDescent="0.25">
      <c r="D2" s="61" t="s">
        <v>40</v>
      </c>
    </row>
    <row r="3" spans="1:8" x14ac:dyDescent="0.25">
      <c r="D3" s="55">
        <f>D12</f>
        <v>12</v>
      </c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ht="15.75" x14ac:dyDescent="0.25">
      <c r="A7" s="1"/>
      <c r="B7" s="3" t="s">
        <v>11</v>
      </c>
      <c r="C7" s="4"/>
      <c r="D7" s="4"/>
      <c r="E7" s="1"/>
      <c r="F7" s="1"/>
      <c r="G7" s="1"/>
      <c r="H7" s="1"/>
    </row>
    <row r="8" spans="1:8" ht="18.75" x14ac:dyDescent="0.25">
      <c r="A8" s="1"/>
      <c r="B8" s="3" t="s">
        <v>12</v>
      </c>
      <c r="C8" s="4"/>
      <c r="D8" s="4"/>
      <c r="E8" s="1"/>
      <c r="F8" s="1"/>
      <c r="G8" s="1"/>
      <c r="H8" s="1"/>
    </row>
    <row r="9" spans="1:8" ht="47.25" x14ac:dyDescent="0.25">
      <c r="A9" s="1"/>
      <c r="B9" s="5" t="s">
        <v>13</v>
      </c>
      <c r="C9" s="6" t="s">
        <v>14</v>
      </c>
      <c r="D9" s="7" t="s">
        <v>15</v>
      </c>
      <c r="E9" s="1"/>
      <c r="F9" s="1"/>
      <c r="G9" s="1"/>
      <c r="H9" s="1"/>
    </row>
    <row r="10" spans="1:8" ht="31.5" x14ac:dyDescent="0.25">
      <c r="A10" s="1"/>
      <c r="B10" s="8" t="s">
        <v>16</v>
      </c>
      <c r="C10" s="59" t="s">
        <v>17</v>
      </c>
      <c r="D10" s="56" t="s">
        <v>18</v>
      </c>
      <c r="E10" s="1"/>
      <c r="F10" s="1"/>
      <c r="G10" s="1"/>
      <c r="H10" s="1"/>
    </row>
    <row r="11" spans="1:8" ht="31.5" x14ac:dyDescent="0.25">
      <c r="A11" s="1"/>
      <c r="B11" s="8" t="s">
        <v>19</v>
      </c>
      <c r="C11" s="59" t="s">
        <v>20</v>
      </c>
      <c r="D11" s="57">
        <v>4</v>
      </c>
      <c r="E11" s="1"/>
      <c r="F11" s="1"/>
      <c r="G11" s="1"/>
      <c r="H11" s="1"/>
    </row>
    <row r="12" spans="1:8" ht="47.25" x14ac:dyDescent="0.25">
      <c r="A12" s="1"/>
      <c r="B12" s="8" t="s">
        <v>21</v>
      </c>
      <c r="C12" s="59" t="s">
        <v>22</v>
      </c>
      <c r="D12" s="57">
        <v>12</v>
      </c>
      <c r="E12" s="1"/>
      <c r="F12" s="1"/>
      <c r="G12" s="1"/>
      <c r="H12" s="1"/>
    </row>
    <row r="13" spans="1:8" ht="31.5" x14ac:dyDescent="0.25">
      <c r="A13" s="1"/>
      <c r="B13" s="8" t="s">
        <v>23</v>
      </c>
      <c r="C13" s="59" t="s">
        <v>24</v>
      </c>
      <c r="D13" s="57">
        <v>36</v>
      </c>
      <c r="E13" s="1"/>
      <c r="F13" s="1"/>
      <c r="G13" s="1"/>
      <c r="H13" s="1"/>
    </row>
    <row r="14" spans="1:8" ht="31.5" x14ac:dyDescent="0.25">
      <c r="A14" s="1"/>
      <c r="B14" s="9" t="s">
        <v>25</v>
      </c>
      <c r="C14" s="60" t="s">
        <v>26</v>
      </c>
      <c r="D14" s="58" t="s">
        <v>27</v>
      </c>
      <c r="E14" s="1"/>
      <c r="F14" s="1"/>
      <c r="G14" s="1"/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1"/>
  <dimension ref="A1:AF103"/>
  <sheetViews>
    <sheetView tabSelected="1" zoomScale="70" zoomScaleNormal="70" workbookViewId="0">
      <selection activeCell="R4" sqref="R4"/>
    </sheetView>
  </sheetViews>
  <sheetFormatPr defaultRowHeight="15" x14ac:dyDescent="0.25"/>
  <cols>
    <col min="1" max="1" width="11.5703125" style="43" bestFit="1" customWidth="1"/>
    <col min="2" max="11" width="9.140625" style="11"/>
    <col min="12" max="12" width="16.42578125" style="11" customWidth="1"/>
    <col min="13" max="13" width="7.85546875" style="11" customWidth="1"/>
    <col min="14" max="14" width="11.7109375" style="11" bestFit="1" customWidth="1"/>
    <col min="15" max="15" width="16.85546875" style="11" customWidth="1"/>
    <col min="16" max="16" width="9.7109375" style="11" customWidth="1"/>
    <col min="17" max="17" width="12.85546875" style="11" bestFit="1" customWidth="1"/>
    <col min="18" max="18" width="13.140625" style="11" bestFit="1" customWidth="1"/>
    <col min="19" max="19" width="13.140625" style="11" customWidth="1"/>
    <col min="20" max="20" width="13" style="11" bestFit="1" customWidth="1"/>
    <col min="21" max="21" width="7.140625" style="39" bestFit="1" customWidth="1"/>
    <col min="22" max="22" width="8.7109375" style="39" customWidth="1"/>
    <col min="23" max="23" width="18.5703125" style="39" bestFit="1" customWidth="1"/>
    <col min="24" max="30" width="11.5703125" style="15" customWidth="1"/>
    <col min="31" max="31" width="10.42578125" style="15" customWidth="1"/>
    <col min="32" max="32" width="15.85546875" style="15" customWidth="1"/>
    <col min="33" max="16384" width="9.140625" style="11"/>
  </cols>
  <sheetData>
    <row r="1" spans="1:32" x14ac:dyDescent="0.25">
      <c r="A1" s="40"/>
      <c r="B1" s="13"/>
      <c r="C1" s="13"/>
      <c r="E1" s="13"/>
      <c r="F1" s="13"/>
      <c r="G1" s="13"/>
      <c r="H1" s="13"/>
      <c r="I1" s="13"/>
      <c r="J1" s="13"/>
      <c r="K1" s="13"/>
      <c r="N1" s="13"/>
      <c r="U1" s="14"/>
      <c r="V1" s="14"/>
      <c r="W1" s="14"/>
    </row>
    <row r="2" spans="1:32" x14ac:dyDescent="0.25">
      <c r="A2" s="40"/>
      <c r="B2" s="16"/>
      <c r="C2" s="13"/>
      <c r="E2" s="13"/>
      <c r="F2" s="13"/>
      <c r="G2" s="13"/>
      <c r="H2" s="13"/>
      <c r="I2" s="13"/>
      <c r="J2" s="13"/>
      <c r="K2" s="13"/>
      <c r="L2" s="17" t="s">
        <v>7</v>
      </c>
      <c r="M2" s="17"/>
      <c r="N2" s="17"/>
      <c r="O2" s="17"/>
      <c r="P2" s="17"/>
      <c r="Q2" s="17"/>
      <c r="R2" s="17"/>
      <c r="S2" s="17"/>
      <c r="U2" s="14"/>
      <c r="V2" s="14"/>
      <c r="W2" s="14"/>
      <c r="X2" s="15" t="s">
        <v>5</v>
      </c>
    </row>
    <row r="3" spans="1:32" s="18" customFormat="1" ht="18.75" x14ac:dyDescent="0.35">
      <c r="A3" s="41" t="s">
        <v>10</v>
      </c>
      <c r="B3" s="2" t="s">
        <v>3</v>
      </c>
      <c r="C3" s="2" t="s">
        <v>1</v>
      </c>
      <c r="E3" s="19"/>
      <c r="F3" s="19"/>
      <c r="G3" s="19"/>
      <c r="H3" s="19"/>
      <c r="I3" s="19"/>
      <c r="J3" s="19"/>
      <c r="K3" s="19"/>
      <c r="L3" s="44" t="s">
        <v>4</v>
      </c>
      <c r="M3" s="51" t="s">
        <v>2</v>
      </c>
      <c r="N3" s="51" t="s">
        <v>9</v>
      </c>
      <c r="O3" s="51" t="s">
        <v>29</v>
      </c>
      <c r="P3" s="52" t="s">
        <v>30</v>
      </c>
      <c r="Q3" s="53" t="s">
        <v>8</v>
      </c>
      <c r="R3" s="53" t="s">
        <v>6</v>
      </c>
      <c r="U3" s="20" t="s">
        <v>34</v>
      </c>
      <c r="V3" s="20" t="s">
        <v>0</v>
      </c>
      <c r="W3" s="21" t="s">
        <v>35</v>
      </c>
      <c r="X3" s="22" t="s">
        <v>36</v>
      </c>
      <c r="Y3" s="22" t="s">
        <v>37</v>
      </c>
      <c r="Z3" s="22" t="s">
        <v>37</v>
      </c>
      <c r="AA3" s="22" t="s">
        <v>36</v>
      </c>
      <c r="AB3" s="22" t="s">
        <v>37</v>
      </c>
      <c r="AC3" s="22" t="s">
        <v>36</v>
      </c>
      <c r="AD3" s="22" t="s">
        <v>37</v>
      </c>
      <c r="AE3" s="23" t="s">
        <v>38</v>
      </c>
      <c r="AF3" s="23" t="s">
        <v>39</v>
      </c>
    </row>
    <row r="4" spans="1:32" s="18" customFormat="1" x14ac:dyDescent="0.25">
      <c r="A4" s="42">
        <v>0</v>
      </c>
      <c r="B4" s="24">
        <v>0</v>
      </c>
      <c r="C4" s="24">
        <v>0</v>
      </c>
      <c r="E4" s="25"/>
      <c r="F4" s="25"/>
      <c r="G4" s="25"/>
      <c r="H4" s="25"/>
      <c r="I4" s="25"/>
      <c r="J4" s="25"/>
      <c r="K4" s="25"/>
      <c r="L4" s="45">
        <v>0</v>
      </c>
      <c r="M4" s="46">
        <f>100*(SUMXMY2(AA:AA,AE:AE)/SUMSQ(AA:AA))^0.5</f>
        <v>0.74039222616800582</v>
      </c>
      <c r="N4" s="47">
        <f>SLOPE(AA:AA,AB:AB)</f>
        <v>0.17035198498770251</v>
      </c>
      <c r="O4" s="48">
        <f>'ring radius'!C3</f>
        <v>75</v>
      </c>
      <c r="P4" s="54">
        <f>'table alpha'!D3/1000</f>
        <v>1.2E-2</v>
      </c>
      <c r="Q4" s="49">
        <f>N4/(0.467*((2.92/(O4*P4)+1)))</f>
        <v>8.5942793193118747E-2</v>
      </c>
      <c r="R4" s="50">
        <f>Q4*3600</f>
        <v>309.39405549522746</v>
      </c>
      <c r="U4" s="14"/>
      <c r="V4" s="14"/>
      <c r="W4" s="14"/>
      <c r="X4" s="22"/>
      <c r="Y4" s="27">
        <v>0</v>
      </c>
      <c r="Z4" s="27">
        <v>0</v>
      </c>
      <c r="AA4" s="22"/>
      <c r="AB4" s="22"/>
      <c r="AC4" s="22"/>
      <c r="AD4" s="22"/>
      <c r="AE4" s="23"/>
      <c r="AF4" s="28"/>
    </row>
    <row r="5" spans="1:32" x14ac:dyDescent="0.25">
      <c r="A5" s="42">
        <v>1</v>
      </c>
      <c r="B5" s="29">
        <v>8</v>
      </c>
      <c r="C5" s="30">
        <v>8.4882636315677509</v>
      </c>
      <c r="E5" s="31"/>
      <c r="F5" s="31"/>
      <c r="G5" s="31"/>
      <c r="H5" s="31"/>
      <c r="I5" s="31"/>
      <c r="J5" s="31"/>
      <c r="K5" s="31"/>
      <c r="U5" s="32">
        <f t="shared" ref="U5:U36" si="0">IF(B5&gt;0,B5-B4,"")</f>
        <v>8</v>
      </c>
      <c r="V5" s="33">
        <f t="shared" ref="V5:V36" si="1">IF(ISNUMBER(C5),((B5^0.5+B4^0.5)/2)^2,NA())</f>
        <v>2.0000000000000004</v>
      </c>
      <c r="W5" s="34">
        <f t="shared" ref="W5:W36" si="2">IF(ISNUMBER(B5),($C5-$C4)/(B5-B4),"")</f>
        <v>1.0610329539459689</v>
      </c>
      <c r="X5" s="27">
        <f t="shared" ref="X5:X36" si="3">IF(ISNUMBER(B5),C5/Y5,NA())</f>
        <v>3.0010543871903534</v>
      </c>
      <c r="Y5" s="27">
        <f t="shared" ref="Y5:Y36" si="4">IF(ISNUMBER(B5),B5^0.5,"")</f>
        <v>2.8284271247461903</v>
      </c>
      <c r="Z5" s="27">
        <f t="shared" ref="Z5:Z36" si="5">IF(ISNUMBER(B5),Y5,NA())</f>
        <v>2.8284271247461903</v>
      </c>
      <c r="AA5" s="27">
        <f t="shared" ref="AA5:AA36" si="6">IF(ISNUMBER(B5),IF(A5&gt;$L$4,(C5-(VLOOKUP($L$4,A:C,3)))/AD5,""),"")</f>
        <v>3.0010543871903534</v>
      </c>
      <c r="AB5" s="27">
        <f t="shared" ref="AB5:AB36" si="7">IF(ISNUMBER(B5),IF(A5&gt;$L$4,(B5-(VLOOKUP($L$4,A:C,2)))^0.5,""),"")</f>
        <v>2.8284271247461903</v>
      </c>
      <c r="AC5" s="27">
        <f t="shared" ref="AC5:AC36" si="8">IF(ISNUMBER(B5),IF(A5&gt;$L$4,(C5-(VLOOKUP($L$4,A:C,3)))/AD5,NA()),NA())</f>
        <v>3.0010543871903534</v>
      </c>
      <c r="AD5" s="27">
        <f t="shared" ref="AD5:AD36" si="9">IF(ISNUMBER(B5),IF(A5&gt;$L$4,(B5-(VLOOKUP($L$4,A:C,2)))^0.5,NA()),NA())</f>
        <v>2.8284271247461903</v>
      </c>
      <c r="AE5" s="35">
        <f t="shared" ref="AE5:AE36" si="10">IF(ISNUMBER(B5),IF($A5&gt;$L$4,$N$4*AB5+$AF$5,""),"")</f>
        <v>2.9795339219903778</v>
      </c>
      <c r="AF5" s="35">
        <f>INTERCEPT(AA:AA,AB:AB)</f>
        <v>2.4977057468968042</v>
      </c>
    </row>
    <row r="6" spans="1:32" x14ac:dyDescent="0.25">
      <c r="A6" s="42">
        <v>2</v>
      </c>
      <c r="B6" s="29">
        <v>25</v>
      </c>
      <c r="C6" s="30">
        <v>16.976527263135502</v>
      </c>
      <c r="E6" s="31"/>
      <c r="F6" s="31"/>
      <c r="G6" s="31"/>
      <c r="H6" s="31"/>
      <c r="I6" s="31"/>
      <c r="J6" s="31"/>
      <c r="K6" s="31"/>
      <c r="L6" s="26"/>
      <c r="U6" s="32">
        <f t="shared" si="0"/>
        <v>17</v>
      </c>
      <c r="V6" s="33">
        <f t="shared" si="1"/>
        <v>15.321067811865474</v>
      </c>
      <c r="W6" s="34">
        <f t="shared" si="2"/>
        <v>0.49930962538633827</v>
      </c>
      <c r="X6" s="27">
        <f t="shared" si="3"/>
        <v>3.3953054526271003</v>
      </c>
      <c r="Y6" s="27">
        <f t="shared" si="4"/>
        <v>5</v>
      </c>
      <c r="Z6" s="27">
        <f t="shared" si="5"/>
        <v>5</v>
      </c>
      <c r="AA6" s="27">
        <f t="shared" si="6"/>
        <v>3.3953054526271003</v>
      </c>
      <c r="AB6" s="27">
        <f t="shared" si="7"/>
        <v>5</v>
      </c>
      <c r="AC6" s="27">
        <f t="shared" si="8"/>
        <v>3.3953054526271003</v>
      </c>
      <c r="AD6" s="27">
        <f t="shared" si="9"/>
        <v>5</v>
      </c>
      <c r="AE6" s="35">
        <f t="shared" si="10"/>
        <v>3.3494656718353166</v>
      </c>
      <c r="AF6" s="36"/>
    </row>
    <row r="7" spans="1:32" x14ac:dyDescent="0.25">
      <c r="A7" s="42">
        <v>3</v>
      </c>
      <c r="B7" s="29">
        <v>48</v>
      </c>
      <c r="C7" s="30">
        <v>25.464790894703253</v>
      </c>
      <c r="E7" s="31"/>
      <c r="F7" s="31"/>
      <c r="G7" s="31"/>
      <c r="H7" s="31"/>
      <c r="I7" s="31"/>
      <c r="J7" s="31"/>
      <c r="K7" s="31"/>
      <c r="L7" s="26"/>
      <c r="U7" s="32">
        <f t="shared" si="0"/>
        <v>23</v>
      </c>
      <c r="V7" s="33">
        <f t="shared" si="1"/>
        <v>35.570508075688771</v>
      </c>
      <c r="W7" s="34">
        <f t="shared" si="2"/>
        <v>0.36905494050294568</v>
      </c>
      <c r="X7" s="27">
        <f t="shared" si="3"/>
        <v>3.6755259694786138</v>
      </c>
      <c r="Y7" s="27">
        <f t="shared" si="4"/>
        <v>6.9282032302755088</v>
      </c>
      <c r="Z7" s="27">
        <f t="shared" si="5"/>
        <v>6.9282032302755088</v>
      </c>
      <c r="AA7" s="27">
        <f t="shared" si="6"/>
        <v>3.6755259694786138</v>
      </c>
      <c r="AB7" s="27">
        <f t="shared" si="7"/>
        <v>6.9282032302755088</v>
      </c>
      <c r="AC7" s="27">
        <f t="shared" si="8"/>
        <v>3.6755259694786138</v>
      </c>
      <c r="AD7" s="27">
        <f t="shared" si="9"/>
        <v>6.9282032302755088</v>
      </c>
      <c r="AE7" s="35">
        <f t="shared" si="10"/>
        <v>3.6779389195724499</v>
      </c>
      <c r="AF7" s="27"/>
    </row>
    <row r="8" spans="1:32" x14ac:dyDescent="0.25">
      <c r="A8" s="42">
        <v>4</v>
      </c>
      <c r="B8" s="29">
        <v>73</v>
      </c>
      <c r="C8" s="30">
        <v>33.953054526271004</v>
      </c>
      <c r="E8" s="31"/>
      <c r="F8" s="31"/>
      <c r="G8" s="31"/>
      <c r="H8" s="31"/>
      <c r="I8" s="31"/>
      <c r="J8" s="31"/>
      <c r="K8" s="31"/>
      <c r="L8" s="26"/>
      <c r="M8" s="37"/>
      <c r="U8" s="32">
        <f t="shared" si="0"/>
        <v>25</v>
      </c>
      <c r="V8" s="33">
        <f t="shared" si="1"/>
        <v>59.847297173897473</v>
      </c>
      <c r="W8" s="34">
        <f t="shared" si="2"/>
        <v>0.33953054526271004</v>
      </c>
      <c r="X8" s="27">
        <f t="shared" si="3"/>
        <v>3.973904452567532</v>
      </c>
      <c r="Y8" s="27">
        <f t="shared" si="4"/>
        <v>8.5440037453175304</v>
      </c>
      <c r="Z8" s="27">
        <f t="shared" si="5"/>
        <v>8.5440037453175304</v>
      </c>
      <c r="AA8" s="27">
        <f t="shared" si="6"/>
        <v>3.973904452567532</v>
      </c>
      <c r="AB8" s="27">
        <f t="shared" si="7"/>
        <v>8.5440037453175304</v>
      </c>
      <c r="AC8" s="27">
        <f t="shared" si="8"/>
        <v>3.973904452567532</v>
      </c>
      <c r="AD8" s="27">
        <f t="shared" si="9"/>
        <v>8.5440037453175304</v>
      </c>
      <c r="AE8" s="35">
        <f t="shared" si="10"/>
        <v>3.9531937446540102</v>
      </c>
      <c r="AF8" s="27"/>
    </row>
    <row r="9" spans="1:32" x14ac:dyDescent="0.25">
      <c r="A9" s="42">
        <v>5</v>
      </c>
      <c r="B9" s="29">
        <v>103</v>
      </c>
      <c r="C9" s="30">
        <v>42.441318157838751</v>
      </c>
      <c r="E9" s="31"/>
      <c r="F9" s="31"/>
      <c r="G9" s="31"/>
      <c r="H9" s="31"/>
      <c r="I9" s="31"/>
      <c r="J9" s="31"/>
      <c r="K9" s="31"/>
      <c r="L9" s="26"/>
      <c r="M9" s="37"/>
      <c r="U9" s="32">
        <f t="shared" si="0"/>
        <v>30</v>
      </c>
      <c r="V9" s="33">
        <f t="shared" si="1"/>
        <v>87.356083771484705</v>
      </c>
      <c r="W9" s="34">
        <f t="shared" si="2"/>
        <v>0.28294212105225824</v>
      </c>
      <c r="X9" s="27">
        <f t="shared" si="3"/>
        <v>4.181867338480437</v>
      </c>
      <c r="Y9" s="27">
        <f t="shared" si="4"/>
        <v>10.148891565092219</v>
      </c>
      <c r="Z9" s="27">
        <f t="shared" si="5"/>
        <v>10.148891565092219</v>
      </c>
      <c r="AA9" s="27">
        <f t="shared" si="6"/>
        <v>4.181867338480437</v>
      </c>
      <c r="AB9" s="27">
        <f t="shared" si="7"/>
        <v>10.148891565092219</v>
      </c>
      <c r="AC9" s="27">
        <f t="shared" si="8"/>
        <v>4.181867338480437</v>
      </c>
      <c r="AD9" s="27">
        <f t="shared" si="9"/>
        <v>10.148891565092219</v>
      </c>
      <c r="AE9" s="35">
        <f t="shared" si="10"/>
        <v>4.2265895704352143</v>
      </c>
      <c r="AF9" s="27"/>
    </row>
    <row r="10" spans="1:32" x14ac:dyDescent="0.25">
      <c r="A10" s="42">
        <v>6</v>
      </c>
      <c r="B10" s="29">
        <v>130</v>
      </c>
      <c r="C10" s="30">
        <v>50.929581789406498</v>
      </c>
      <c r="E10" s="31"/>
      <c r="F10" s="31"/>
      <c r="G10" s="31"/>
      <c r="H10" s="31"/>
      <c r="I10" s="31"/>
      <c r="J10" s="31"/>
      <c r="K10" s="31"/>
      <c r="L10" s="26"/>
      <c r="M10" s="37"/>
      <c r="U10" s="32">
        <f t="shared" si="0"/>
        <v>27</v>
      </c>
      <c r="V10" s="33">
        <f t="shared" si="1"/>
        <v>116.10758377257038</v>
      </c>
      <c r="W10" s="34">
        <f t="shared" si="2"/>
        <v>0.31438013450250918</v>
      </c>
      <c r="X10" s="27">
        <f t="shared" si="3"/>
        <v>4.4668198128352214</v>
      </c>
      <c r="Y10" s="27">
        <f t="shared" si="4"/>
        <v>11.401754250991379</v>
      </c>
      <c r="Z10" s="27">
        <f t="shared" si="5"/>
        <v>11.401754250991379</v>
      </c>
      <c r="AA10" s="27">
        <f t="shared" si="6"/>
        <v>4.4668198128352214</v>
      </c>
      <c r="AB10" s="27">
        <f t="shared" si="7"/>
        <v>11.401754250991379</v>
      </c>
      <c r="AC10" s="27">
        <f t="shared" si="8"/>
        <v>4.4668198128352214</v>
      </c>
      <c r="AD10" s="27">
        <f t="shared" si="9"/>
        <v>11.401754250991379</v>
      </c>
      <c r="AE10" s="35">
        <f t="shared" si="10"/>
        <v>4.4400172158951605</v>
      </c>
      <c r="AF10" s="27"/>
    </row>
    <row r="11" spans="1:32" x14ac:dyDescent="0.25">
      <c r="A11" s="42">
        <v>7</v>
      </c>
      <c r="B11" s="29">
        <v>162</v>
      </c>
      <c r="C11" s="30">
        <v>59.417845420974245</v>
      </c>
      <c r="E11" s="31"/>
      <c r="F11" s="31"/>
      <c r="G11" s="31"/>
      <c r="H11" s="31"/>
      <c r="I11" s="31"/>
      <c r="J11" s="31"/>
      <c r="K11" s="31"/>
      <c r="L11" s="26"/>
      <c r="M11" s="37"/>
      <c r="U11" s="32">
        <f t="shared" si="0"/>
        <v>32</v>
      </c>
      <c r="V11" s="33">
        <f t="shared" si="1"/>
        <v>145.56031973468691</v>
      </c>
      <c r="W11" s="34">
        <f t="shared" si="2"/>
        <v>0.2652582384864921</v>
      </c>
      <c r="X11" s="27">
        <f t="shared" si="3"/>
        <v>4.6683068245183268</v>
      </c>
      <c r="Y11" s="27">
        <f t="shared" si="4"/>
        <v>12.727922061357855</v>
      </c>
      <c r="Z11" s="27">
        <f t="shared" si="5"/>
        <v>12.727922061357855</v>
      </c>
      <c r="AA11" s="27">
        <f t="shared" si="6"/>
        <v>4.6683068245183268</v>
      </c>
      <c r="AB11" s="27">
        <f t="shared" si="7"/>
        <v>12.727922061357855</v>
      </c>
      <c r="AC11" s="27">
        <f t="shared" si="8"/>
        <v>4.6683068245183268</v>
      </c>
      <c r="AD11" s="27">
        <f t="shared" si="9"/>
        <v>12.727922061357855</v>
      </c>
      <c r="AE11" s="35">
        <f t="shared" si="10"/>
        <v>4.6659325348178857</v>
      </c>
      <c r="AF11" s="27"/>
    </row>
    <row r="12" spans="1:32" x14ac:dyDescent="0.25">
      <c r="A12" s="42">
        <v>8</v>
      </c>
      <c r="B12" s="29">
        <v>197</v>
      </c>
      <c r="C12" s="30">
        <v>67.906109052541993</v>
      </c>
      <c r="E12" s="31"/>
      <c r="F12" s="31"/>
      <c r="G12" s="31"/>
      <c r="H12" s="31"/>
      <c r="I12" s="31"/>
      <c r="J12" s="31"/>
      <c r="K12" s="31"/>
      <c r="L12" s="37"/>
      <c r="M12" s="37"/>
      <c r="N12" s="31"/>
      <c r="U12" s="32">
        <f t="shared" si="0"/>
        <v>35</v>
      </c>
      <c r="V12" s="33">
        <f t="shared" si="1"/>
        <v>179.07244958575646</v>
      </c>
      <c r="W12" s="34">
        <f t="shared" si="2"/>
        <v>0.24252181804479278</v>
      </c>
      <c r="X12" s="27">
        <f t="shared" si="3"/>
        <v>4.8381099461509027</v>
      </c>
      <c r="Y12" s="27">
        <f t="shared" si="4"/>
        <v>14.035668847618199</v>
      </c>
      <c r="Z12" s="27">
        <f t="shared" si="5"/>
        <v>14.035668847618199</v>
      </c>
      <c r="AA12" s="27">
        <f t="shared" si="6"/>
        <v>4.8381099461509027</v>
      </c>
      <c r="AB12" s="27">
        <f t="shared" si="7"/>
        <v>14.035668847618199</v>
      </c>
      <c r="AC12" s="27">
        <f t="shared" si="8"/>
        <v>4.8381099461509027</v>
      </c>
      <c r="AD12" s="27">
        <f t="shared" si="9"/>
        <v>14.035668847618199</v>
      </c>
      <c r="AE12" s="35">
        <f t="shared" si="10"/>
        <v>4.8887097957186239</v>
      </c>
      <c r="AF12" s="27"/>
    </row>
    <row r="13" spans="1:32" x14ac:dyDescent="0.25">
      <c r="A13" s="42">
        <v>9</v>
      </c>
      <c r="B13" s="29">
        <v>229</v>
      </c>
      <c r="C13" s="30">
        <v>76.394372684109698</v>
      </c>
      <c r="E13" s="31"/>
      <c r="F13" s="31"/>
      <c r="G13" s="31"/>
      <c r="H13" s="31"/>
      <c r="I13" s="31"/>
      <c r="J13" s="31"/>
      <c r="K13" s="31"/>
      <c r="L13" s="37"/>
      <c r="M13" s="37"/>
      <c r="N13" s="31"/>
      <c r="U13" s="32">
        <f t="shared" si="0"/>
        <v>32</v>
      </c>
      <c r="V13" s="33">
        <f t="shared" si="1"/>
        <v>212.69910545762616</v>
      </c>
      <c r="W13" s="34">
        <f t="shared" si="2"/>
        <v>0.26525823848649077</v>
      </c>
      <c r="X13" s="27">
        <f t="shared" si="3"/>
        <v>5.0482822439757911</v>
      </c>
      <c r="Y13" s="27">
        <f t="shared" si="4"/>
        <v>15.132745950421556</v>
      </c>
      <c r="Z13" s="27">
        <f t="shared" si="5"/>
        <v>15.132745950421556</v>
      </c>
      <c r="AA13" s="27">
        <f t="shared" si="6"/>
        <v>5.0482822439757911</v>
      </c>
      <c r="AB13" s="27">
        <f t="shared" si="7"/>
        <v>15.132745950421556</v>
      </c>
      <c r="AC13" s="27">
        <f t="shared" si="8"/>
        <v>5.0482822439757911</v>
      </c>
      <c r="AD13" s="27">
        <f t="shared" si="9"/>
        <v>15.132745950421556</v>
      </c>
      <c r="AE13" s="35">
        <f t="shared" si="10"/>
        <v>5.0755990578657331</v>
      </c>
      <c r="AF13" s="27"/>
    </row>
    <row r="14" spans="1:32" x14ac:dyDescent="0.25">
      <c r="A14" s="42">
        <v>10</v>
      </c>
      <c r="B14" s="29">
        <v>269</v>
      </c>
      <c r="C14" s="30">
        <v>84.882636315677487</v>
      </c>
      <c r="E14" s="31"/>
      <c r="F14" s="31"/>
      <c r="G14" s="31"/>
      <c r="H14" s="31"/>
      <c r="I14" s="31"/>
      <c r="J14" s="31"/>
      <c r="K14" s="31"/>
      <c r="L14" s="37"/>
      <c r="M14" s="37"/>
      <c r="N14" s="31"/>
      <c r="T14" s="38"/>
      <c r="U14" s="32">
        <f t="shared" si="0"/>
        <v>40</v>
      </c>
      <c r="V14" s="33">
        <f t="shared" si="1"/>
        <v>248.59774373452566</v>
      </c>
      <c r="W14" s="34">
        <f t="shared" si="2"/>
        <v>0.21220659078919474</v>
      </c>
      <c r="X14" s="27">
        <f t="shared" si="3"/>
        <v>5.1753856770959441</v>
      </c>
      <c r="Y14" s="27">
        <f t="shared" si="4"/>
        <v>16.401219466856727</v>
      </c>
      <c r="Z14" s="27">
        <f t="shared" si="5"/>
        <v>16.401219466856727</v>
      </c>
      <c r="AA14" s="27">
        <f t="shared" si="6"/>
        <v>5.1753856770959441</v>
      </c>
      <c r="AB14" s="27">
        <f t="shared" si="7"/>
        <v>16.401219466856727</v>
      </c>
      <c r="AC14" s="27">
        <f t="shared" si="8"/>
        <v>5.1753856770959441</v>
      </c>
      <c r="AD14" s="27">
        <f t="shared" si="9"/>
        <v>16.401219466856727</v>
      </c>
      <c r="AE14" s="35">
        <f t="shared" si="10"/>
        <v>5.2916860392947953</v>
      </c>
      <c r="AF14" s="27"/>
    </row>
    <row r="15" spans="1:32" x14ac:dyDescent="0.25">
      <c r="A15" s="42">
        <v>11</v>
      </c>
      <c r="B15" s="29">
        <v>297</v>
      </c>
      <c r="C15" s="30">
        <v>93.370899947245235</v>
      </c>
      <c r="E15" s="31"/>
      <c r="F15" s="31"/>
      <c r="G15" s="31"/>
      <c r="H15" s="31"/>
      <c r="I15" s="31"/>
      <c r="J15" s="31"/>
      <c r="K15" s="31"/>
      <c r="L15" s="37"/>
      <c r="M15" s="37"/>
      <c r="N15" s="31"/>
      <c r="T15" s="37"/>
      <c r="U15" s="32">
        <f t="shared" si="0"/>
        <v>28</v>
      </c>
      <c r="V15" s="33">
        <f t="shared" si="1"/>
        <v>282.82674906046634</v>
      </c>
      <c r="W15" s="34">
        <f t="shared" si="2"/>
        <v>0.30315227255599098</v>
      </c>
      <c r="X15" s="27">
        <f t="shared" si="3"/>
        <v>5.4179291324301468</v>
      </c>
      <c r="Y15" s="27">
        <f t="shared" si="4"/>
        <v>17.233687939614086</v>
      </c>
      <c r="Z15" s="27">
        <f t="shared" si="5"/>
        <v>17.233687939614086</v>
      </c>
      <c r="AA15" s="27">
        <f t="shared" si="6"/>
        <v>5.4179291324301468</v>
      </c>
      <c r="AB15" s="27">
        <f t="shared" si="7"/>
        <v>17.233687939614086</v>
      </c>
      <c r="AC15" s="27">
        <f t="shared" si="8"/>
        <v>5.4179291324301468</v>
      </c>
      <c r="AD15" s="27">
        <f t="shared" si="9"/>
        <v>17.233687939614086</v>
      </c>
      <c r="AE15" s="35">
        <f t="shared" si="10"/>
        <v>5.4334986960686926</v>
      </c>
      <c r="AF15" s="27"/>
    </row>
    <row r="16" spans="1:32" x14ac:dyDescent="0.25">
      <c r="A16" s="42">
        <v>12</v>
      </c>
      <c r="B16" s="29">
        <v>330</v>
      </c>
      <c r="C16" s="30">
        <v>101.85916357881298</v>
      </c>
      <c r="E16" s="31"/>
      <c r="F16" s="31"/>
      <c r="G16" s="31"/>
      <c r="H16" s="31"/>
      <c r="I16" s="31"/>
      <c r="J16" s="31"/>
      <c r="K16" s="31"/>
      <c r="L16" s="37"/>
      <c r="M16" s="37"/>
      <c r="N16" s="31"/>
      <c r="U16" s="32">
        <f t="shared" si="0"/>
        <v>33</v>
      </c>
      <c r="V16" s="33">
        <f t="shared" si="1"/>
        <v>313.28274417833472</v>
      </c>
      <c r="W16" s="34">
        <f t="shared" si="2"/>
        <v>0.2572201100475075</v>
      </c>
      <c r="X16" s="27">
        <f t="shared" si="3"/>
        <v>5.6071624123175905</v>
      </c>
      <c r="Y16" s="27">
        <f t="shared" si="4"/>
        <v>18.165902124584949</v>
      </c>
      <c r="Z16" s="27">
        <f t="shared" si="5"/>
        <v>18.165902124584949</v>
      </c>
      <c r="AA16" s="27">
        <f t="shared" si="6"/>
        <v>5.6071624123175905</v>
      </c>
      <c r="AB16" s="27">
        <f t="shared" si="7"/>
        <v>18.165902124584949</v>
      </c>
      <c r="AC16" s="27">
        <f t="shared" si="8"/>
        <v>5.6071624123175905</v>
      </c>
      <c r="AD16" s="27">
        <f t="shared" si="9"/>
        <v>18.165902124584949</v>
      </c>
      <c r="AE16" s="35">
        <f t="shared" si="10"/>
        <v>5.5923032329121725</v>
      </c>
      <c r="AF16" s="27"/>
    </row>
    <row r="17" spans="1:32" x14ac:dyDescent="0.25">
      <c r="A17" s="42">
        <v>13</v>
      </c>
      <c r="B17" s="29">
        <v>365</v>
      </c>
      <c r="C17" s="30">
        <v>110.34742721038073</v>
      </c>
      <c r="E17" s="31"/>
      <c r="F17" s="31"/>
      <c r="G17" s="31"/>
      <c r="H17" s="31"/>
      <c r="I17" s="31"/>
      <c r="J17" s="31"/>
      <c r="K17" s="31"/>
      <c r="L17" s="37"/>
      <c r="M17" s="37"/>
      <c r="N17" s="31"/>
      <c r="U17" s="32">
        <f t="shared" si="0"/>
        <v>35</v>
      </c>
      <c r="V17" s="33">
        <f t="shared" si="1"/>
        <v>347.27953639078282</v>
      </c>
      <c r="W17" s="34">
        <f t="shared" si="2"/>
        <v>0.24252181804479278</v>
      </c>
      <c r="X17" s="27">
        <f t="shared" si="3"/>
        <v>5.7758483198195565</v>
      </c>
      <c r="Y17" s="27">
        <f t="shared" si="4"/>
        <v>19.104973174542799</v>
      </c>
      <c r="Z17" s="27">
        <f t="shared" si="5"/>
        <v>19.104973174542799</v>
      </c>
      <c r="AA17" s="27">
        <f t="shared" si="6"/>
        <v>5.7758483198195565</v>
      </c>
      <c r="AB17" s="27">
        <f t="shared" si="7"/>
        <v>19.104973174542799</v>
      </c>
      <c r="AC17" s="27">
        <f t="shared" si="8"/>
        <v>5.7758483198195565</v>
      </c>
      <c r="AD17" s="27">
        <f t="shared" si="9"/>
        <v>19.104973174542799</v>
      </c>
      <c r="AE17" s="35">
        <f t="shared" si="10"/>
        <v>5.7522758503169786</v>
      </c>
      <c r="AF17" s="27"/>
    </row>
    <row r="18" spans="1:32" x14ac:dyDescent="0.25">
      <c r="A18" s="42">
        <v>14</v>
      </c>
      <c r="B18" s="29">
        <v>402</v>
      </c>
      <c r="C18" s="30">
        <v>118.83569084194848</v>
      </c>
      <c r="E18" s="31"/>
      <c r="F18" s="31"/>
      <c r="G18" s="31"/>
      <c r="H18" s="31"/>
      <c r="I18" s="31"/>
      <c r="J18" s="31"/>
      <c r="K18" s="31"/>
      <c r="L18" s="37"/>
      <c r="M18" s="37"/>
      <c r="N18" s="31"/>
      <c r="U18" s="32">
        <f t="shared" si="0"/>
        <v>37</v>
      </c>
      <c r="V18" s="33">
        <f t="shared" si="1"/>
        <v>383.27676053230783</v>
      </c>
      <c r="W18" s="34">
        <f t="shared" si="2"/>
        <v>0.22941253058291208</v>
      </c>
      <c r="X18" s="27">
        <f t="shared" si="3"/>
        <v>5.9269855538821963</v>
      </c>
      <c r="Y18" s="27">
        <f t="shared" si="4"/>
        <v>20.049937655763422</v>
      </c>
      <c r="Z18" s="27">
        <f t="shared" si="5"/>
        <v>20.049937655763422</v>
      </c>
      <c r="AA18" s="27">
        <f t="shared" si="6"/>
        <v>5.9269855538821963</v>
      </c>
      <c r="AB18" s="27">
        <f t="shared" si="7"/>
        <v>20.049937655763422</v>
      </c>
      <c r="AC18" s="27">
        <f t="shared" si="8"/>
        <v>5.9269855538821963</v>
      </c>
      <c r="AD18" s="27">
        <f t="shared" si="9"/>
        <v>20.049937655763422</v>
      </c>
      <c r="AE18" s="35">
        <f t="shared" si="10"/>
        <v>5.9132524254357861</v>
      </c>
      <c r="AF18" s="27"/>
    </row>
    <row r="19" spans="1:32" x14ac:dyDescent="0.25">
      <c r="A19" s="42">
        <v>15</v>
      </c>
      <c r="B19" s="29">
        <v>439</v>
      </c>
      <c r="C19" s="30">
        <v>127.32395447351622</v>
      </c>
      <c r="E19" s="31"/>
      <c r="F19" s="31"/>
      <c r="G19" s="31"/>
      <c r="H19" s="31"/>
      <c r="I19" s="31"/>
      <c r="J19" s="31"/>
      <c r="K19" s="31"/>
      <c r="L19" s="37"/>
      <c r="M19" s="37"/>
      <c r="N19" s="31"/>
      <c r="U19" s="32">
        <f t="shared" si="0"/>
        <v>37</v>
      </c>
      <c r="V19" s="33">
        <f t="shared" si="1"/>
        <v>420.29642344015292</v>
      </c>
      <c r="W19" s="34">
        <f t="shared" si="2"/>
        <v>0.22941253058291208</v>
      </c>
      <c r="X19" s="27">
        <f t="shared" si="3"/>
        <v>6.0768407942128642</v>
      </c>
      <c r="Y19" s="27">
        <f t="shared" si="4"/>
        <v>20.952326839756964</v>
      </c>
      <c r="Z19" s="27">
        <f t="shared" si="5"/>
        <v>20.952326839756964</v>
      </c>
      <c r="AA19" s="27">
        <f t="shared" si="6"/>
        <v>6.0768407942128642</v>
      </c>
      <c r="AB19" s="27">
        <f t="shared" si="7"/>
        <v>20.952326839756964</v>
      </c>
      <c r="AC19" s="27">
        <f t="shared" si="8"/>
        <v>6.0768407942128642</v>
      </c>
      <c r="AD19" s="27">
        <f t="shared" si="9"/>
        <v>20.952326839756964</v>
      </c>
      <c r="AE19" s="35">
        <f t="shared" si="10"/>
        <v>6.066976214160519</v>
      </c>
      <c r="AF19" s="27"/>
    </row>
    <row r="20" spans="1:32" x14ac:dyDescent="0.25">
      <c r="A20" s="42">
        <v>16</v>
      </c>
      <c r="B20" s="29">
        <v>475</v>
      </c>
      <c r="C20" s="30">
        <v>135.81221810508399</v>
      </c>
      <c r="E20" s="31"/>
      <c r="F20" s="31"/>
      <c r="G20" s="31"/>
      <c r="H20" s="31"/>
      <c r="I20" s="31"/>
      <c r="J20" s="31"/>
      <c r="K20" s="31"/>
      <c r="L20" s="37"/>
      <c r="M20" s="37"/>
      <c r="N20" s="31"/>
      <c r="U20" s="32">
        <f t="shared" si="0"/>
        <v>36</v>
      </c>
      <c r="V20" s="33">
        <f t="shared" si="1"/>
        <v>456.82268831633894</v>
      </c>
      <c r="W20" s="34">
        <f t="shared" si="2"/>
        <v>0.23578510087688226</v>
      </c>
      <c r="X20" s="27">
        <f t="shared" si="3"/>
        <v>6.2314919370333275</v>
      </c>
      <c r="Y20" s="27">
        <f t="shared" si="4"/>
        <v>21.794494717703369</v>
      </c>
      <c r="Z20" s="27">
        <f t="shared" si="5"/>
        <v>21.794494717703369</v>
      </c>
      <c r="AA20" s="27">
        <f t="shared" si="6"/>
        <v>6.2314919370333275</v>
      </c>
      <c r="AB20" s="27">
        <f t="shared" si="7"/>
        <v>21.794494717703369</v>
      </c>
      <c r="AC20" s="27">
        <f t="shared" si="8"/>
        <v>6.2314919370333275</v>
      </c>
      <c r="AD20" s="27">
        <f t="shared" si="9"/>
        <v>21.794494717703369</v>
      </c>
      <c r="AE20" s="35">
        <f t="shared" si="10"/>
        <v>6.2104411838615707</v>
      </c>
      <c r="AF20" s="27"/>
    </row>
    <row r="21" spans="1:32" x14ac:dyDescent="0.25">
      <c r="A21" s="42">
        <v>17</v>
      </c>
      <c r="B21" s="29">
        <v>512</v>
      </c>
      <c r="C21" s="30">
        <v>144.30048173665173</v>
      </c>
      <c r="E21" s="31"/>
      <c r="F21" s="31"/>
      <c r="G21" s="31"/>
      <c r="H21" s="31"/>
      <c r="I21" s="31"/>
      <c r="J21" s="31"/>
      <c r="K21" s="31"/>
      <c r="L21" s="37"/>
      <c r="M21" s="37"/>
      <c r="N21" s="31"/>
      <c r="U21" s="32">
        <f t="shared" si="0"/>
        <v>37</v>
      </c>
      <c r="V21" s="33">
        <f t="shared" si="1"/>
        <v>493.32656011875912</v>
      </c>
      <c r="W21" s="34">
        <f t="shared" si="2"/>
        <v>0.22941253058291208</v>
      </c>
      <c r="X21" s="27">
        <f t="shared" si="3"/>
        <v>6.377240572779499</v>
      </c>
      <c r="Y21" s="27">
        <f t="shared" si="4"/>
        <v>22.627416997969522</v>
      </c>
      <c r="Z21" s="27">
        <f t="shared" si="5"/>
        <v>22.627416997969522</v>
      </c>
      <c r="AA21" s="27">
        <f t="shared" si="6"/>
        <v>6.377240572779499</v>
      </c>
      <c r="AB21" s="27">
        <f t="shared" si="7"/>
        <v>22.627416997969522</v>
      </c>
      <c r="AC21" s="27">
        <f t="shared" si="8"/>
        <v>6.377240572779499</v>
      </c>
      <c r="AD21" s="27">
        <f t="shared" si="9"/>
        <v>22.627416997969522</v>
      </c>
      <c r="AE21" s="35">
        <f t="shared" si="10"/>
        <v>6.3523311476453932</v>
      </c>
      <c r="AF21" s="27"/>
    </row>
    <row r="22" spans="1:32" x14ac:dyDescent="0.25">
      <c r="A22" s="42">
        <v>18</v>
      </c>
      <c r="B22" s="29">
        <v>549</v>
      </c>
      <c r="C22" s="30">
        <v>152.78874536821948</v>
      </c>
      <c r="E22" s="31"/>
      <c r="F22" s="31"/>
      <c r="G22" s="31"/>
      <c r="H22" s="31"/>
      <c r="I22" s="31"/>
      <c r="J22" s="31"/>
      <c r="K22" s="31"/>
      <c r="L22" s="37"/>
      <c r="M22" s="37"/>
      <c r="N22" s="31"/>
      <c r="U22" s="32">
        <f t="shared" si="0"/>
        <v>37</v>
      </c>
      <c r="V22" s="33">
        <f t="shared" si="1"/>
        <v>530.33866441249438</v>
      </c>
      <c r="W22" s="34">
        <f t="shared" si="2"/>
        <v>0.22941253058291208</v>
      </c>
      <c r="X22" s="27">
        <f t="shared" si="3"/>
        <v>6.520864748602845</v>
      </c>
      <c r="Y22" s="27">
        <f t="shared" si="4"/>
        <v>23.430749027719962</v>
      </c>
      <c r="Z22" s="27">
        <f t="shared" si="5"/>
        <v>23.430749027719962</v>
      </c>
      <c r="AA22" s="27">
        <f t="shared" si="6"/>
        <v>6.520864748602845</v>
      </c>
      <c r="AB22" s="27">
        <f t="shared" si="7"/>
        <v>23.430749027719962</v>
      </c>
      <c r="AC22" s="27">
        <f t="shared" si="8"/>
        <v>6.520864748602845</v>
      </c>
      <c r="AD22" s="27">
        <f t="shared" si="9"/>
        <v>23.430749027719962</v>
      </c>
      <c r="AE22" s="35">
        <f t="shared" si="10"/>
        <v>6.4891803535175807</v>
      </c>
      <c r="AF22" s="27"/>
    </row>
    <row r="23" spans="1:32" x14ac:dyDescent="0.25">
      <c r="A23" s="42">
        <v>19</v>
      </c>
      <c r="B23" s="29"/>
      <c r="C23" s="30"/>
      <c r="E23" s="31"/>
      <c r="F23" s="31"/>
      <c r="G23" s="31"/>
      <c r="H23" s="31"/>
      <c r="I23" s="31"/>
      <c r="J23" s="31"/>
      <c r="K23" s="31"/>
      <c r="L23" s="37"/>
      <c r="M23" s="37"/>
      <c r="N23" s="31"/>
      <c r="U23" s="32" t="str">
        <f t="shared" si="0"/>
        <v/>
      </c>
      <c r="V23" s="33" t="e">
        <f t="shared" si="1"/>
        <v>#N/A</v>
      </c>
      <c r="W23" s="34" t="str">
        <f t="shared" si="2"/>
        <v/>
      </c>
      <c r="X23" s="27" t="e">
        <f t="shared" si="3"/>
        <v>#N/A</v>
      </c>
      <c r="Y23" s="27" t="str">
        <f t="shared" si="4"/>
        <v/>
      </c>
      <c r="Z23" s="27" t="e">
        <f t="shared" si="5"/>
        <v>#N/A</v>
      </c>
      <c r="AA23" s="27" t="str">
        <f t="shared" si="6"/>
        <v/>
      </c>
      <c r="AB23" s="27" t="str">
        <f t="shared" si="7"/>
        <v/>
      </c>
      <c r="AC23" s="27" t="e">
        <f t="shared" si="8"/>
        <v>#N/A</v>
      </c>
      <c r="AD23" s="27" t="e">
        <f t="shared" si="9"/>
        <v>#N/A</v>
      </c>
      <c r="AE23" s="35" t="str">
        <f t="shared" si="10"/>
        <v/>
      </c>
      <c r="AF23" s="27"/>
    </row>
    <row r="24" spans="1:32" x14ac:dyDescent="0.25">
      <c r="A24" s="42">
        <v>20</v>
      </c>
      <c r="B24" s="29"/>
      <c r="C24" s="30"/>
      <c r="E24" s="31"/>
      <c r="F24" s="31"/>
      <c r="G24" s="31"/>
      <c r="H24" s="31"/>
      <c r="I24" s="31"/>
      <c r="J24" s="31"/>
      <c r="K24" s="31"/>
      <c r="L24" s="37"/>
      <c r="M24" s="37"/>
      <c r="N24" s="31"/>
      <c r="U24" s="32" t="str">
        <f t="shared" si="0"/>
        <v/>
      </c>
      <c r="V24" s="33" t="e">
        <f t="shared" si="1"/>
        <v>#N/A</v>
      </c>
      <c r="W24" s="34" t="str">
        <f t="shared" si="2"/>
        <v/>
      </c>
      <c r="X24" s="27" t="e">
        <f t="shared" si="3"/>
        <v>#N/A</v>
      </c>
      <c r="Y24" s="27" t="str">
        <f t="shared" si="4"/>
        <v/>
      </c>
      <c r="Z24" s="27" t="e">
        <f t="shared" si="5"/>
        <v>#N/A</v>
      </c>
      <c r="AA24" s="27" t="str">
        <f t="shared" si="6"/>
        <v/>
      </c>
      <c r="AB24" s="27" t="str">
        <f t="shared" si="7"/>
        <v/>
      </c>
      <c r="AC24" s="27" t="e">
        <f t="shared" si="8"/>
        <v>#N/A</v>
      </c>
      <c r="AD24" s="27" t="e">
        <f t="shared" si="9"/>
        <v>#N/A</v>
      </c>
      <c r="AE24" s="35" t="str">
        <f t="shared" si="10"/>
        <v/>
      </c>
      <c r="AF24" s="27"/>
    </row>
    <row r="25" spans="1:32" x14ac:dyDescent="0.25">
      <c r="A25" s="42">
        <v>21</v>
      </c>
      <c r="B25" s="29"/>
      <c r="C25" s="30"/>
      <c r="E25" s="31"/>
      <c r="F25" s="31"/>
      <c r="G25" s="31"/>
      <c r="H25" s="31"/>
      <c r="I25" s="31"/>
      <c r="J25" s="31"/>
      <c r="K25" s="31"/>
      <c r="L25" s="37"/>
      <c r="M25" s="37"/>
      <c r="N25" s="31"/>
      <c r="U25" s="32" t="str">
        <f t="shared" si="0"/>
        <v/>
      </c>
      <c r="V25" s="33" t="e">
        <f t="shared" si="1"/>
        <v>#N/A</v>
      </c>
      <c r="W25" s="34" t="str">
        <f t="shared" si="2"/>
        <v/>
      </c>
      <c r="X25" s="27" t="e">
        <f t="shared" si="3"/>
        <v>#N/A</v>
      </c>
      <c r="Y25" s="27" t="str">
        <f t="shared" si="4"/>
        <v/>
      </c>
      <c r="Z25" s="27" t="e">
        <f t="shared" si="5"/>
        <v>#N/A</v>
      </c>
      <c r="AA25" s="27" t="str">
        <f t="shared" si="6"/>
        <v/>
      </c>
      <c r="AB25" s="27" t="str">
        <f t="shared" si="7"/>
        <v/>
      </c>
      <c r="AC25" s="27" t="e">
        <f t="shared" si="8"/>
        <v>#N/A</v>
      </c>
      <c r="AD25" s="27" t="e">
        <f t="shared" si="9"/>
        <v>#N/A</v>
      </c>
      <c r="AE25" s="35" t="str">
        <f t="shared" si="10"/>
        <v/>
      </c>
      <c r="AF25" s="27"/>
    </row>
    <row r="26" spans="1:32" x14ac:dyDescent="0.25">
      <c r="A26" s="42">
        <v>22</v>
      </c>
      <c r="B26" s="29"/>
      <c r="C26" s="30"/>
      <c r="E26" s="31"/>
      <c r="F26" s="31"/>
      <c r="G26" s="31"/>
      <c r="H26" s="31"/>
      <c r="I26" s="31"/>
      <c r="J26" s="31"/>
      <c r="K26" s="31"/>
      <c r="L26" s="37"/>
      <c r="M26" s="37"/>
      <c r="N26" s="31"/>
      <c r="U26" s="32" t="str">
        <f t="shared" si="0"/>
        <v/>
      </c>
      <c r="V26" s="33" t="e">
        <f t="shared" si="1"/>
        <v>#N/A</v>
      </c>
      <c r="W26" s="34" t="str">
        <f t="shared" si="2"/>
        <v/>
      </c>
      <c r="X26" s="27" t="e">
        <f t="shared" si="3"/>
        <v>#N/A</v>
      </c>
      <c r="Y26" s="27" t="str">
        <f t="shared" si="4"/>
        <v/>
      </c>
      <c r="Z26" s="27" t="e">
        <f t="shared" si="5"/>
        <v>#N/A</v>
      </c>
      <c r="AA26" s="27" t="str">
        <f t="shared" si="6"/>
        <v/>
      </c>
      <c r="AB26" s="27" t="str">
        <f t="shared" si="7"/>
        <v/>
      </c>
      <c r="AC26" s="27" t="e">
        <f t="shared" si="8"/>
        <v>#N/A</v>
      </c>
      <c r="AD26" s="27" t="e">
        <f t="shared" si="9"/>
        <v>#N/A</v>
      </c>
      <c r="AE26" s="35" t="str">
        <f t="shared" si="10"/>
        <v/>
      </c>
      <c r="AF26" s="27"/>
    </row>
    <row r="27" spans="1:32" x14ac:dyDescent="0.25">
      <c r="A27" s="42">
        <v>23</v>
      </c>
      <c r="B27" s="29"/>
      <c r="C27" s="30"/>
      <c r="E27" s="31"/>
      <c r="F27" s="31"/>
      <c r="G27" s="31"/>
      <c r="H27" s="31"/>
      <c r="I27" s="31"/>
      <c r="J27" s="31"/>
      <c r="K27" s="31"/>
      <c r="L27" s="37"/>
      <c r="M27" s="37"/>
      <c r="N27" s="31"/>
      <c r="U27" s="32" t="str">
        <f t="shared" si="0"/>
        <v/>
      </c>
      <c r="V27" s="33" t="e">
        <f t="shared" si="1"/>
        <v>#N/A</v>
      </c>
      <c r="W27" s="34" t="str">
        <f t="shared" si="2"/>
        <v/>
      </c>
      <c r="X27" s="27" t="e">
        <f t="shared" si="3"/>
        <v>#N/A</v>
      </c>
      <c r="Y27" s="27" t="str">
        <f t="shared" si="4"/>
        <v/>
      </c>
      <c r="Z27" s="27" t="e">
        <f t="shared" si="5"/>
        <v>#N/A</v>
      </c>
      <c r="AA27" s="27" t="str">
        <f t="shared" si="6"/>
        <v/>
      </c>
      <c r="AB27" s="27" t="str">
        <f t="shared" si="7"/>
        <v/>
      </c>
      <c r="AC27" s="27" t="e">
        <f t="shared" si="8"/>
        <v>#N/A</v>
      </c>
      <c r="AD27" s="27" t="e">
        <f t="shared" si="9"/>
        <v>#N/A</v>
      </c>
      <c r="AE27" s="35" t="str">
        <f t="shared" si="10"/>
        <v/>
      </c>
      <c r="AF27" s="27"/>
    </row>
    <row r="28" spans="1:32" x14ac:dyDescent="0.25">
      <c r="A28" s="42">
        <v>24</v>
      </c>
      <c r="B28" s="29"/>
      <c r="C28" s="30"/>
      <c r="E28" s="31"/>
      <c r="F28" s="31"/>
      <c r="G28" s="31"/>
      <c r="H28" s="31"/>
      <c r="I28" s="31"/>
      <c r="J28" s="31"/>
      <c r="K28" s="31"/>
      <c r="L28" s="37"/>
      <c r="M28" s="37"/>
      <c r="N28" s="31"/>
      <c r="U28" s="32" t="str">
        <f t="shared" si="0"/>
        <v/>
      </c>
      <c r="V28" s="33" t="e">
        <f t="shared" si="1"/>
        <v>#N/A</v>
      </c>
      <c r="W28" s="34" t="str">
        <f t="shared" si="2"/>
        <v/>
      </c>
      <c r="X28" s="27" t="e">
        <f t="shared" si="3"/>
        <v>#N/A</v>
      </c>
      <c r="Y28" s="27" t="str">
        <f t="shared" si="4"/>
        <v/>
      </c>
      <c r="Z28" s="27" t="e">
        <f t="shared" si="5"/>
        <v>#N/A</v>
      </c>
      <c r="AA28" s="27" t="str">
        <f t="shared" si="6"/>
        <v/>
      </c>
      <c r="AB28" s="27" t="str">
        <f t="shared" si="7"/>
        <v/>
      </c>
      <c r="AC28" s="27" t="e">
        <f t="shared" si="8"/>
        <v>#N/A</v>
      </c>
      <c r="AD28" s="27" t="e">
        <f t="shared" si="9"/>
        <v>#N/A</v>
      </c>
      <c r="AE28" s="35" t="str">
        <f t="shared" si="10"/>
        <v/>
      </c>
      <c r="AF28" s="27"/>
    </row>
    <row r="29" spans="1:32" x14ac:dyDescent="0.25">
      <c r="A29" s="42">
        <v>25</v>
      </c>
      <c r="B29" s="29"/>
      <c r="C29" s="30"/>
      <c r="E29" s="31"/>
      <c r="F29" s="31"/>
      <c r="G29" s="31"/>
      <c r="H29" s="31"/>
      <c r="I29" s="31"/>
      <c r="J29" s="31"/>
      <c r="K29" s="31"/>
      <c r="L29" s="37"/>
      <c r="M29" s="37"/>
      <c r="N29" s="31"/>
      <c r="U29" s="32" t="str">
        <f t="shared" si="0"/>
        <v/>
      </c>
      <c r="V29" s="33" t="e">
        <f t="shared" si="1"/>
        <v>#N/A</v>
      </c>
      <c r="W29" s="34" t="str">
        <f t="shared" si="2"/>
        <v/>
      </c>
      <c r="X29" s="27" t="e">
        <f t="shared" si="3"/>
        <v>#N/A</v>
      </c>
      <c r="Y29" s="27" t="str">
        <f t="shared" si="4"/>
        <v/>
      </c>
      <c r="Z29" s="27" t="e">
        <f t="shared" si="5"/>
        <v>#N/A</v>
      </c>
      <c r="AA29" s="27" t="str">
        <f t="shared" si="6"/>
        <v/>
      </c>
      <c r="AB29" s="27" t="str">
        <f t="shared" si="7"/>
        <v/>
      </c>
      <c r="AC29" s="27" t="e">
        <f t="shared" si="8"/>
        <v>#N/A</v>
      </c>
      <c r="AD29" s="27" t="e">
        <f t="shared" si="9"/>
        <v>#N/A</v>
      </c>
      <c r="AE29" s="35" t="str">
        <f t="shared" si="10"/>
        <v/>
      </c>
      <c r="AF29" s="27"/>
    </row>
    <row r="30" spans="1:32" x14ac:dyDescent="0.25">
      <c r="A30" s="42">
        <v>26</v>
      </c>
      <c r="B30" s="29"/>
      <c r="C30" s="30"/>
      <c r="E30" s="31"/>
      <c r="F30" s="31"/>
      <c r="G30" s="31"/>
      <c r="H30" s="31"/>
      <c r="I30" s="31"/>
      <c r="J30" s="31"/>
      <c r="K30" s="31"/>
      <c r="L30" s="37"/>
      <c r="M30" s="37"/>
      <c r="N30" s="31"/>
      <c r="U30" s="32" t="str">
        <f t="shared" si="0"/>
        <v/>
      </c>
      <c r="V30" s="33" t="e">
        <f t="shared" si="1"/>
        <v>#N/A</v>
      </c>
      <c r="W30" s="34" t="str">
        <f t="shared" si="2"/>
        <v/>
      </c>
      <c r="X30" s="27" t="e">
        <f t="shared" si="3"/>
        <v>#N/A</v>
      </c>
      <c r="Y30" s="27" t="str">
        <f t="shared" si="4"/>
        <v/>
      </c>
      <c r="Z30" s="27" t="e">
        <f t="shared" si="5"/>
        <v>#N/A</v>
      </c>
      <c r="AA30" s="27" t="str">
        <f t="shared" si="6"/>
        <v/>
      </c>
      <c r="AB30" s="27" t="str">
        <f t="shared" si="7"/>
        <v/>
      </c>
      <c r="AC30" s="27" t="e">
        <f t="shared" si="8"/>
        <v>#N/A</v>
      </c>
      <c r="AD30" s="27" t="e">
        <f t="shared" si="9"/>
        <v>#N/A</v>
      </c>
      <c r="AE30" s="35" t="str">
        <f t="shared" si="10"/>
        <v/>
      </c>
      <c r="AF30" s="27"/>
    </row>
    <row r="31" spans="1:32" x14ac:dyDescent="0.25">
      <c r="A31" s="42">
        <v>27</v>
      </c>
      <c r="B31" s="29"/>
      <c r="C31" s="30"/>
      <c r="E31" s="31"/>
      <c r="F31" s="31"/>
      <c r="G31" s="31"/>
      <c r="H31" s="31"/>
      <c r="I31" s="31"/>
      <c r="J31" s="31"/>
      <c r="K31" s="31"/>
      <c r="L31" s="37"/>
      <c r="M31" s="37"/>
      <c r="N31" s="31"/>
      <c r="U31" s="32" t="str">
        <f t="shared" si="0"/>
        <v/>
      </c>
      <c r="V31" s="33" t="e">
        <f t="shared" si="1"/>
        <v>#N/A</v>
      </c>
      <c r="W31" s="34" t="str">
        <f t="shared" si="2"/>
        <v/>
      </c>
      <c r="X31" s="27" t="e">
        <f t="shared" si="3"/>
        <v>#N/A</v>
      </c>
      <c r="Y31" s="27" t="str">
        <f t="shared" si="4"/>
        <v/>
      </c>
      <c r="Z31" s="27" t="e">
        <f t="shared" si="5"/>
        <v>#N/A</v>
      </c>
      <c r="AA31" s="27" t="str">
        <f t="shared" si="6"/>
        <v/>
      </c>
      <c r="AB31" s="27" t="str">
        <f t="shared" si="7"/>
        <v/>
      </c>
      <c r="AC31" s="27" t="e">
        <f t="shared" si="8"/>
        <v>#N/A</v>
      </c>
      <c r="AD31" s="27" t="e">
        <f t="shared" si="9"/>
        <v>#N/A</v>
      </c>
      <c r="AE31" s="35" t="str">
        <f t="shared" si="10"/>
        <v/>
      </c>
      <c r="AF31" s="27"/>
    </row>
    <row r="32" spans="1:32" x14ac:dyDescent="0.25">
      <c r="A32" s="42">
        <v>28</v>
      </c>
      <c r="B32" s="29"/>
      <c r="C32" s="30"/>
      <c r="E32" s="31"/>
      <c r="F32" s="31"/>
      <c r="G32" s="31"/>
      <c r="H32" s="31"/>
      <c r="I32" s="31"/>
      <c r="J32" s="31"/>
      <c r="K32" s="31"/>
      <c r="L32" s="37"/>
      <c r="M32" s="37"/>
      <c r="N32" s="31"/>
      <c r="U32" s="32" t="str">
        <f t="shared" si="0"/>
        <v/>
      </c>
      <c r="V32" s="33" t="e">
        <f t="shared" si="1"/>
        <v>#N/A</v>
      </c>
      <c r="W32" s="34" t="str">
        <f t="shared" si="2"/>
        <v/>
      </c>
      <c r="X32" s="27" t="e">
        <f t="shared" si="3"/>
        <v>#N/A</v>
      </c>
      <c r="Y32" s="27" t="str">
        <f t="shared" si="4"/>
        <v/>
      </c>
      <c r="Z32" s="27" t="e">
        <f t="shared" si="5"/>
        <v>#N/A</v>
      </c>
      <c r="AA32" s="27" t="str">
        <f t="shared" si="6"/>
        <v/>
      </c>
      <c r="AB32" s="27" t="str">
        <f t="shared" si="7"/>
        <v/>
      </c>
      <c r="AC32" s="27" t="e">
        <f t="shared" si="8"/>
        <v>#N/A</v>
      </c>
      <c r="AD32" s="27" t="e">
        <f t="shared" si="9"/>
        <v>#N/A</v>
      </c>
      <c r="AE32" s="35" t="str">
        <f t="shared" si="10"/>
        <v/>
      </c>
      <c r="AF32" s="27"/>
    </row>
    <row r="33" spans="1:32" x14ac:dyDescent="0.25">
      <c r="A33" s="42">
        <v>29</v>
      </c>
      <c r="B33" s="29"/>
      <c r="C33" s="30"/>
      <c r="E33" s="31"/>
      <c r="F33" s="31"/>
      <c r="G33" s="31"/>
      <c r="H33" s="31"/>
      <c r="I33" s="31"/>
      <c r="J33" s="31"/>
      <c r="K33" s="31"/>
      <c r="L33" s="37"/>
      <c r="M33" s="37"/>
      <c r="N33" s="31"/>
      <c r="U33" s="32" t="str">
        <f t="shared" si="0"/>
        <v/>
      </c>
      <c r="V33" s="33" t="e">
        <f t="shared" si="1"/>
        <v>#N/A</v>
      </c>
      <c r="W33" s="34" t="str">
        <f t="shared" si="2"/>
        <v/>
      </c>
      <c r="X33" s="27" t="e">
        <f t="shared" si="3"/>
        <v>#N/A</v>
      </c>
      <c r="Y33" s="27" t="str">
        <f t="shared" si="4"/>
        <v/>
      </c>
      <c r="Z33" s="27" t="e">
        <f t="shared" si="5"/>
        <v>#N/A</v>
      </c>
      <c r="AA33" s="27" t="str">
        <f t="shared" si="6"/>
        <v/>
      </c>
      <c r="AB33" s="27" t="str">
        <f t="shared" si="7"/>
        <v/>
      </c>
      <c r="AC33" s="27" t="e">
        <f t="shared" si="8"/>
        <v>#N/A</v>
      </c>
      <c r="AD33" s="27" t="e">
        <f t="shared" si="9"/>
        <v>#N/A</v>
      </c>
      <c r="AE33" s="35" t="str">
        <f t="shared" si="10"/>
        <v/>
      </c>
      <c r="AF33" s="27"/>
    </row>
    <row r="34" spans="1:32" x14ac:dyDescent="0.25">
      <c r="A34" s="42">
        <v>30</v>
      </c>
      <c r="B34" s="29"/>
      <c r="C34" s="30"/>
      <c r="E34" s="31"/>
      <c r="F34" s="31"/>
      <c r="G34" s="31"/>
      <c r="H34" s="31"/>
      <c r="I34" s="31"/>
      <c r="J34" s="31"/>
      <c r="K34" s="31"/>
      <c r="L34" s="37"/>
      <c r="M34" s="37"/>
      <c r="N34" s="31"/>
      <c r="U34" s="32" t="str">
        <f t="shared" si="0"/>
        <v/>
      </c>
      <c r="V34" s="33" t="e">
        <f t="shared" si="1"/>
        <v>#N/A</v>
      </c>
      <c r="W34" s="34" t="str">
        <f t="shared" si="2"/>
        <v/>
      </c>
      <c r="X34" s="27" t="e">
        <f t="shared" si="3"/>
        <v>#N/A</v>
      </c>
      <c r="Y34" s="27" t="str">
        <f t="shared" si="4"/>
        <v/>
      </c>
      <c r="Z34" s="27" t="e">
        <f t="shared" si="5"/>
        <v>#N/A</v>
      </c>
      <c r="AA34" s="27" t="str">
        <f t="shared" si="6"/>
        <v/>
      </c>
      <c r="AB34" s="27" t="str">
        <f t="shared" si="7"/>
        <v/>
      </c>
      <c r="AC34" s="27" t="e">
        <f t="shared" si="8"/>
        <v>#N/A</v>
      </c>
      <c r="AD34" s="27" t="e">
        <f t="shared" si="9"/>
        <v>#N/A</v>
      </c>
      <c r="AE34" s="35" t="str">
        <f t="shared" si="10"/>
        <v/>
      </c>
      <c r="AF34" s="27"/>
    </row>
    <row r="35" spans="1:32" x14ac:dyDescent="0.25">
      <c r="A35" s="42">
        <v>31</v>
      </c>
      <c r="B35" s="29"/>
      <c r="C35" s="30"/>
      <c r="E35" s="31"/>
      <c r="F35" s="31"/>
      <c r="G35" s="31"/>
      <c r="H35" s="31"/>
      <c r="I35" s="31"/>
      <c r="J35" s="31"/>
      <c r="K35" s="31"/>
      <c r="L35" s="37"/>
      <c r="M35" s="37"/>
      <c r="N35" s="31"/>
      <c r="U35" s="32" t="str">
        <f t="shared" si="0"/>
        <v/>
      </c>
      <c r="V35" s="33" t="e">
        <f t="shared" si="1"/>
        <v>#N/A</v>
      </c>
      <c r="W35" s="34" t="str">
        <f t="shared" si="2"/>
        <v/>
      </c>
      <c r="X35" s="27" t="e">
        <f t="shared" si="3"/>
        <v>#N/A</v>
      </c>
      <c r="Y35" s="27" t="str">
        <f t="shared" si="4"/>
        <v/>
      </c>
      <c r="Z35" s="27" t="e">
        <f t="shared" si="5"/>
        <v>#N/A</v>
      </c>
      <c r="AA35" s="27" t="str">
        <f t="shared" si="6"/>
        <v/>
      </c>
      <c r="AB35" s="27" t="str">
        <f t="shared" si="7"/>
        <v/>
      </c>
      <c r="AC35" s="27" t="e">
        <f t="shared" si="8"/>
        <v>#N/A</v>
      </c>
      <c r="AD35" s="27" t="e">
        <f t="shared" si="9"/>
        <v>#N/A</v>
      </c>
      <c r="AE35" s="35" t="str">
        <f t="shared" si="10"/>
        <v/>
      </c>
      <c r="AF35" s="27"/>
    </row>
    <row r="36" spans="1:32" x14ac:dyDescent="0.25">
      <c r="A36" s="42">
        <v>32</v>
      </c>
      <c r="B36" s="29"/>
      <c r="C36" s="30"/>
      <c r="E36" s="31"/>
      <c r="F36" s="31"/>
      <c r="G36" s="31"/>
      <c r="H36" s="31"/>
      <c r="I36" s="31"/>
      <c r="J36" s="31"/>
      <c r="K36" s="31"/>
      <c r="L36" s="37"/>
      <c r="M36" s="37"/>
      <c r="N36" s="31"/>
      <c r="U36" s="32" t="str">
        <f t="shared" si="0"/>
        <v/>
      </c>
      <c r="V36" s="33" t="e">
        <f t="shared" si="1"/>
        <v>#N/A</v>
      </c>
      <c r="W36" s="34" t="str">
        <f t="shared" si="2"/>
        <v/>
      </c>
      <c r="X36" s="27" t="e">
        <f t="shared" si="3"/>
        <v>#N/A</v>
      </c>
      <c r="Y36" s="27" t="str">
        <f t="shared" si="4"/>
        <v/>
      </c>
      <c r="Z36" s="27" t="e">
        <f t="shared" si="5"/>
        <v>#N/A</v>
      </c>
      <c r="AA36" s="27" t="str">
        <f t="shared" si="6"/>
        <v/>
      </c>
      <c r="AB36" s="27" t="str">
        <f t="shared" si="7"/>
        <v/>
      </c>
      <c r="AC36" s="27" t="e">
        <f t="shared" si="8"/>
        <v>#N/A</v>
      </c>
      <c r="AD36" s="27" t="e">
        <f t="shared" si="9"/>
        <v>#N/A</v>
      </c>
      <c r="AE36" s="35" t="str">
        <f t="shared" si="10"/>
        <v/>
      </c>
      <c r="AF36" s="27"/>
    </row>
    <row r="37" spans="1:32" x14ac:dyDescent="0.25">
      <c r="A37" s="42">
        <v>33</v>
      </c>
      <c r="B37" s="29"/>
      <c r="C37" s="30"/>
      <c r="E37" s="31"/>
      <c r="F37" s="31"/>
      <c r="G37" s="31"/>
      <c r="H37" s="31"/>
      <c r="I37" s="31"/>
      <c r="J37" s="31"/>
      <c r="K37" s="31"/>
      <c r="L37" s="37"/>
      <c r="M37" s="37"/>
      <c r="N37" s="31"/>
      <c r="U37" s="32" t="str">
        <f t="shared" ref="U37:U68" si="11">IF(B37&gt;0,B37-B36,"")</f>
        <v/>
      </c>
      <c r="V37" s="33" t="e">
        <f t="shared" ref="V37:V68" si="12">IF(ISNUMBER(C37),((B37^0.5+B36^0.5)/2)^2,NA())</f>
        <v>#N/A</v>
      </c>
      <c r="W37" s="34" t="str">
        <f t="shared" ref="W37:W68" si="13">IF(ISNUMBER(B37),($C37-$C36)/(B37-B36),"")</f>
        <v/>
      </c>
      <c r="X37" s="27" t="e">
        <f t="shared" ref="X37:X68" si="14">IF(ISNUMBER(B37),C37/Y37,NA())</f>
        <v>#N/A</v>
      </c>
      <c r="Y37" s="27" t="str">
        <f t="shared" ref="Y37:Y68" si="15">IF(ISNUMBER(B37),B37^0.5,"")</f>
        <v/>
      </c>
      <c r="Z37" s="27" t="e">
        <f t="shared" ref="Z37:Z68" si="16">IF(ISNUMBER(B37),Y37,NA())</f>
        <v>#N/A</v>
      </c>
      <c r="AA37" s="27" t="str">
        <f t="shared" ref="AA37:AA68" si="17">IF(ISNUMBER(B37),IF(A37&gt;$L$4,(C37-(VLOOKUP($L$4,A:C,3)))/AD37,""),"")</f>
        <v/>
      </c>
      <c r="AB37" s="27" t="str">
        <f t="shared" ref="AB37:AB68" si="18">IF(ISNUMBER(B37),IF(A37&gt;$L$4,(B37-(VLOOKUP($L$4,A:C,2)))^0.5,""),"")</f>
        <v/>
      </c>
      <c r="AC37" s="27" t="e">
        <f t="shared" ref="AC37:AC68" si="19">IF(ISNUMBER(B37),IF(A37&gt;$L$4,(C37-(VLOOKUP($L$4,A:C,3)))/AD37,NA()),NA())</f>
        <v>#N/A</v>
      </c>
      <c r="AD37" s="27" t="e">
        <f t="shared" ref="AD37:AD68" si="20">IF(ISNUMBER(B37),IF(A37&gt;$L$4,(B37-(VLOOKUP($L$4,A:C,2)))^0.5,NA()),NA())</f>
        <v>#N/A</v>
      </c>
      <c r="AE37" s="35" t="str">
        <f t="shared" ref="AE37:AE68" si="21">IF(ISNUMBER(B37),IF($A37&gt;$L$4,$N$4*AB37+$AF$5,""),"")</f>
        <v/>
      </c>
      <c r="AF37" s="27"/>
    </row>
    <row r="38" spans="1:32" x14ac:dyDescent="0.25">
      <c r="A38" s="42">
        <v>34</v>
      </c>
      <c r="B38" s="29"/>
      <c r="C38" s="30"/>
      <c r="E38" s="31"/>
      <c r="F38" s="31"/>
      <c r="G38" s="31"/>
      <c r="H38" s="31"/>
      <c r="I38" s="31"/>
      <c r="J38" s="31"/>
      <c r="K38" s="31"/>
      <c r="L38" s="37"/>
      <c r="M38" s="37"/>
      <c r="N38" s="31"/>
      <c r="U38" s="32" t="str">
        <f t="shared" si="11"/>
        <v/>
      </c>
      <c r="V38" s="33" t="e">
        <f t="shared" si="12"/>
        <v>#N/A</v>
      </c>
      <c r="W38" s="34" t="str">
        <f t="shared" si="13"/>
        <v/>
      </c>
      <c r="X38" s="27" t="e">
        <f t="shared" si="14"/>
        <v>#N/A</v>
      </c>
      <c r="Y38" s="27" t="str">
        <f t="shared" si="15"/>
        <v/>
      </c>
      <c r="Z38" s="27" t="e">
        <f t="shared" si="16"/>
        <v>#N/A</v>
      </c>
      <c r="AA38" s="27" t="str">
        <f t="shared" si="17"/>
        <v/>
      </c>
      <c r="AB38" s="27" t="str">
        <f t="shared" si="18"/>
        <v/>
      </c>
      <c r="AC38" s="27" t="e">
        <f t="shared" si="19"/>
        <v>#N/A</v>
      </c>
      <c r="AD38" s="27" t="e">
        <f t="shared" si="20"/>
        <v>#N/A</v>
      </c>
      <c r="AE38" s="35" t="str">
        <f t="shared" si="21"/>
        <v/>
      </c>
      <c r="AF38" s="27"/>
    </row>
    <row r="39" spans="1:32" x14ac:dyDescent="0.25">
      <c r="A39" s="42">
        <v>35</v>
      </c>
      <c r="B39" s="29"/>
      <c r="C39" s="30"/>
      <c r="E39" s="31"/>
      <c r="F39" s="31"/>
      <c r="G39" s="31"/>
      <c r="H39" s="31"/>
      <c r="I39" s="31"/>
      <c r="J39" s="31"/>
      <c r="K39" s="31"/>
      <c r="L39" s="37"/>
      <c r="M39" s="37"/>
      <c r="N39" s="31"/>
      <c r="U39" s="32" t="str">
        <f t="shared" si="11"/>
        <v/>
      </c>
      <c r="V39" s="33" t="e">
        <f t="shared" si="12"/>
        <v>#N/A</v>
      </c>
      <c r="W39" s="34" t="str">
        <f t="shared" si="13"/>
        <v/>
      </c>
      <c r="X39" s="27" t="e">
        <f t="shared" si="14"/>
        <v>#N/A</v>
      </c>
      <c r="Y39" s="27" t="str">
        <f t="shared" si="15"/>
        <v/>
      </c>
      <c r="Z39" s="27" t="e">
        <f t="shared" si="16"/>
        <v>#N/A</v>
      </c>
      <c r="AA39" s="27" t="str">
        <f t="shared" si="17"/>
        <v/>
      </c>
      <c r="AB39" s="27" t="str">
        <f t="shared" si="18"/>
        <v/>
      </c>
      <c r="AC39" s="27" t="e">
        <f t="shared" si="19"/>
        <v>#N/A</v>
      </c>
      <c r="AD39" s="27" t="e">
        <f t="shared" si="20"/>
        <v>#N/A</v>
      </c>
      <c r="AE39" s="35" t="str">
        <f t="shared" si="21"/>
        <v/>
      </c>
      <c r="AF39" s="27"/>
    </row>
    <row r="40" spans="1:32" x14ac:dyDescent="0.25">
      <c r="A40" s="42">
        <v>36</v>
      </c>
      <c r="B40" s="29"/>
      <c r="C40" s="30"/>
      <c r="E40" s="31"/>
      <c r="F40" s="31"/>
      <c r="G40" s="31"/>
      <c r="H40" s="31"/>
      <c r="I40" s="31"/>
      <c r="J40" s="31"/>
      <c r="K40" s="31"/>
      <c r="L40" s="37"/>
      <c r="M40" s="37"/>
      <c r="N40" s="31"/>
      <c r="U40" s="32" t="str">
        <f t="shared" si="11"/>
        <v/>
      </c>
      <c r="V40" s="33" t="e">
        <f t="shared" si="12"/>
        <v>#N/A</v>
      </c>
      <c r="W40" s="34" t="str">
        <f t="shared" si="13"/>
        <v/>
      </c>
      <c r="X40" s="27" t="e">
        <f t="shared" si="14"/>
        <v>#N/A</v>
      </c>
      <c r="Y40" s="27" t="str">
        <f t="shared" si="15"/>
        <v/>
      </c>
      <c r="Z40" s="27" t="e">
        <f t="shared" si="16"/>
        <v>#N/A</v>
      </c>
      <c r="AA40" s="27" t="str">
        <f t="shared" si="17"/>
        <v/>
      </c>
      <c r="AB40" s="27" t="str">
        <f t="shared" si="18"/>
        <v/>
      </c>
      <c r="AC40" s="27" t="e">
        <f t="shared" si="19"/>
        <v>#N/A</v>
      </c>
      <c r="AD40" s="27" t="e">
        <f t="shared" si="20"/>
        <v>#N/A</v>
      </c>
      <c r="AE40" s="35" t="str">
        <f t="shared" si="21"/>
        <v/>
      </c>
      <c r="AF40" s="27"/>
    </row>
    <row r="41" spans="1:32" x14ac:dyDescent="0.25">
      <c r="A41" s="42">
        <v>37</v>
      </c>
      <c r="B41" s="29"/>
      <c r="C41" s="30"/>
      <c r="E41" s="31"/>
      <c r="F41" s="31"/>
      <c r="G41" s="31"/>
      <c r="H41" s="31"/>
      <c r="I41" s="31"/>
      <c r="J41" s="31"/>
      <c r="K41" s="31"/>
      <c r="L41" s="37"/>
      <c r="M41" s="37"/>
      <c r="N41" s="31"/>
      <c r="U41" s="32" t="str">
        <f t="shared" si="11"/>
        <v/>
      </c>
      <c r="V41" s="33" t="e">
        <f t="shared" si="12"/>
        <v>#N/A</v>
      </c>
      <c r="W41" s="34" t="str">
        <f t="shared" si="13"/>
        <v/>
      </c>
      <c r="X41" s="27" t="e">
        <f t="shared" si="14"/>
        <v>#N/A</v>
      </c>
      <c r="Y41" s="27" t="str">
        <f t="shared" si="15"/>
        <v/>
      </c>
      <c r="Z41" s="27" t="e">
        <f t="shared" si="16"/>
        <v>#N/A</v>
      </c>
      <c r="AA41" s="27" t="str">
        <f t="shared" si="17"/>
        <v/>
      </c>
      <c r="AB41" s="27" t="str">
        <f t="shared" si="18"/>
        <v/>
      </c>
      <c r="AC41" s="27" t="e">
        <f t="shared" si="19"/>
        <v>#N/A</v>
      </c>
      <c r="AD41" s="27" t="e">
        <f t="shared" si="20"/>
        <v>#N/A</v>
      </c>
      <c r="AE41" s="35" t="str">
        <f t="shared" si="21"/>
        <v/>
      </c>
      <c r="AF41" s="27"/>
    </row>
    <row r="42" spans="1:32" x14ac:dyDescent="0.25">
      <c r="A42" s="42">
        <v>38</v>
      </c>
      <c r="B42" s="29"/>
      <c r="C42" s="30"/>
      <c r="E42" s="31"/>
      <c r="F42" s="31"/>
      <c r="G42" s="31"/>
      <c r="H42" s="31"/>
      <c r="I42" s="31"/>
      <c r="J42" s="31"/>
      <c r="K42" s="31"/>
      <c r="L42" s="37"/>
      <c r="M42" s="37"/>
      <c r="N42" s="31"/>
      <c r="U42" s="32" t="str">
        <f t="shared" si="11"/>
        <v/>
      </c>
      <c r="V42" s="33" t="e">
        <f t="shared" si="12"/>
        <v>#N/A</v>
      </c>
      <c r="W42" s="34" t="str">
        <f t="shared" si="13"/>
        <v/>
      </c>
      <c r="X42" s="27" t="e">
        <f t="shared" si="14"/>
        <v>#N/A</v>
      </c>
      <c r="Y42" s="27" t="str">
        <f t="shared" si="15"/>
        <v/>
      </c>
      <c r="Z42" s="27" t="e">
        <f t="shared" si="16"/>
        <v>#N/A</v>
      </c>
      <c r="AA42" s="27" t="str">
        <f t="shared" si="17"/>
        <v/>
      </c>
      <c r="AB42" s="27" t="str">
        <f t="shared" si="18"/>
        <v/>
      </c>
      <c r="AC42" s="27" t="e">
        <f t="shared" si="19"/>
        <v>#N/A</v>
      </c>
      <c r="AD42" s="27" t="e">
        <f t="shared" si="20"/>
        <v>#N/A</v>
      </c>
      <c r="AE42" s="35" t="str">
        <f t="shared" si="21"/>
        <v/>
      </c>
      <c r="AF42" s="27"/>
    </row>
    <row r="43" spans="1:32" x14ac:dyDescent="0.25">
      <c r="A43" s="42">
        <v>39</v>
      </c>
      <c r="B43" s="29"/>
      <c r="C43" s="30"/>
      <c r="E43" s="31"/>
      <c r="F43" s="31"/>
      <c r="G43" s="31"/>
      <c r="H43" s="31"/>
      <c r="I43" s="31"/>
      <c r="J43" s="31"/>
      <c r="K43" s="31"/>
      <c r="L43" s="37"/>
      <c r="M43" s="37"/>
      <c r="N43" s="31"/>
      <c r="U43" s="32" t="str">
        <f t="shared" si="11"/>
        <v/>
      </c>
      <c r="V43" s="33" t="e">
        <f t="shared" si="12"/>
        <v>#N/A</v>
      </c>
      <c r="W43" s="34" t="str">
        <f t="shared" si="13"/>
        <v/>
      </c>
      <c r="X43" s="27" t="e">
        <f t="shared" si="14"/>
        <v>#N/A</v>
      </c>
      <c r="Y43" s="27" t="str">
        <f t="shared" si="15"/>
        <v/>
      </c>
      <c r="Z43" s="27" t="e">
        <f t="shared" si="16"/>
        <v>#N/A</v>
      </c>
      <c r="AA43" s="27" t="str">
        <f t="shared" si="17"/>
        <v/>
      </c>
      <c r="AB43" s="27" t="str">
        <f t="shared" si="18"/>
        <v/>
      </c>
      <c r="AC43" s="27" t="e">
        <f t="shared" si="19"/>
        <v>#N/A</v>
      </c>
      <c r="AD43" s="27" t="e">
        <f t="shared" si="20"/>
        <v>#N/A</v>
      </c>
      <c r="AE43" s="35" t="str">
        <f t="shared" si="21"/>
        <v/>
      </c>
      <c r="AF43" s="27"/>
    </row>
    <row r="44" spans="1:32" x14ac:dyDescent="0.25">
      <c r="A44" s="42">
        <v>40</v>
      </c>
      <c r="B44" s="29"/>
      <c r="C44" s="30"/>
      <c r="E44" s="31"/>
      <c r="F44" s="31"/>
      <c r="G44" s="31"/>
      <c r="H44" s="31"/>
      <c r="I44" s="31"/>
      <c r="J44" s="31"/>
      <c r="K44" s="31"/>
      <c r="L44" s="37"/>
      <c r="M44" s="37"/>
      <c r="N44" s="31"/>
      <c r="U44" s="32" t="str">
        <f t="shared" si="11"/>
        <v/>
      </c>
      <c r="V44" s="33" t="e">
        <f t="shared" si="12"/>
        <v>#N/A</v>
      </c>
      <c r="W44" s="34" t="str">
        <f t="shared" si="13"/>
        <v/>
      </c>
      <c r="X44" s="27" t="e">
        <f t="shared" si="14"/>
        <v>#N/A</v>
      </c>
      <c r="Y44" s="27" t="str">
        <f t="shared" si="15"/>
        <v/>
      </c>
      <c r="Z44" s="27" t="e">
        <f t="shared" si="16"/>
        <v>#N/A</v>
      </c>
      <c r="AA44" s="27" t="str">
        <f t="shared" si="17"/>
        <v/>
      </c>
      <c r="AB44" s="27" t="str">
        <f t="shared" si="18"/>
        <v/>
      </c>
      <c r="AC44" s="27" t="e">
        <f t="shared" si="19"/>
        <v>#N/A</v>
      </c>
      <c r="AD44" s="27" t="e">
        <f t="shared" si="20"/>
        <v>#N/A</v>
      </c>
      <c r="AE44" s="35" t="str">
        <f t="shared" si="21"/>
        <v/>
      </c>
      <c r="AF44" s="27"/>
    </row>
    <row r="45" spans="1:32" x14ac:dyDescent="0.25">
      <c r="A45" s="42">
        <v>41</v>
      </c>
      <c r="B45" s="29"/>
      <c r="C45" s="30"/>
      <c r="E45" s="31"/>
      <c r="F45" s="31"/>
      <c r="G45" s="31"/>
      <c r="H45" s="31"/>
      <c r="I45" s="31"/>
      <c r="J45" s="31"/>
      <c r="K45" s="31"/>
      <c r="L45" s="37"/>
      <c r="M45" s="37"/>
      <c r="N45" s="31"/>
      <c r="U45" s="32" t="str">
        <f t="shared" si="11"/>
        <v/>
      </c>
      <c r="V45" s="33" t="e">
        <f t="shared" si="12"/>
        <v>#N/A</v>
      </c>
      <c r="W45" s="34" t="str">
        <f t="shared" si="13"/>
        <v/>
      </c>
      <c r="X45" s="27" t="e">
        <f t="shared" si="14"/>
        <v>#N/A</v>
      </c>
      <c r="Y45" s="27" t="str">
        <f t="shared" si="15"/>
        <v/>
      </c>
      <c r="Z45" s="27" t="e">
        <f t="shared" si="16"/>
        <v>#N/A</v>
      </c>
      <c r="AA45" s="27" t="str">
        <f t="shared" si="17"/>
        <v/>
      </c>
      <c r="AB45" s="27" t="str">
        <f t="shared" si="18"/>
        <v/>
      </c>
      <c r="AC45" s="27" t="e">
        <f t="shared" si="19"/>
        <v>#N/A</v>
      </c>
      <c r="AD45" s="27" t="e">
        <f t="shared" si="20"/>
        <v>#N/A</v>
      </c>
      <c r="AE45" s="35" t="str">
        <f t="shared" si="21"/>
        <v/>
      </c>
      <c r="AF45" s="27"/>
    </row>
    <row r="46" spans="1:32" x14ac:dyDescent="0.25">
      <c r="A46" s="42">
        <v>42</v>
      </c>
      <c r="B46" s="29"/>
      <c r="C46" s="30"/>
      <c r="E46" s="31"/>
      <c r="F46" s="31"/>
      <c r="G46" s="31"/>
      <c r="H46" s="31"/>
      <c r="I46" s="31"/>
      <c r="J46" s="31"/>
      <c r="K46" s="31"/>
      <c r="L46" s="37"/>
      <c r="M46" s="37"/>
      <c r="N46" s="31"/>
      <c r="U46" s="32" t="str">
        <f t="shared" si="11"/>
        <v/>
      </c>
      <c r="V46" s="33" t="e">
        <f t="shared" si="12"/>
        <v>#N/A</v>
      </c>
      <c r="W46" s="34" t="str">
        <f t="shared" si="13"/>
        <v/>
      </c>
      <c r="X46" s="27" t="e">
        <f t="shared" si="14"/>
        <v>#N/A</v>
      </c>
      <c r="Y46" s="27" t="str">
        <f t="shared" si="15"/>
        <v/>
      </c>
      <c r="Z46" s="27" t="e">
        <f t="shared" si="16"/>
        <v>#N/A</v>
      </c>
      <c r="AA46" s="27" t="str">
        <f t="shared" si="17"/>
        <v/>
      </c>
      <c r="AB46" s="27" t="str">
        <f t="shared" si="18"/>
        <v/>
      </c>
      <c r="AC46" s="27" t="e">
        <f t="shared" si="19"/>
        <v>#N/A</v>
      </c>
      <c r="AD46" s="27" t="e">
        <f t="shared" si="20"/>
        <v>#N/A</v>
      </c>
      <c r="AE46" s="35" t="str">
        <f t="shared" si="21"/>
        <v/>
      </c>
      <c r="AF46" s="27"/>
    </row>
    <row r="47" spans="1:32" x14ac:dyDescent="0.25">
      <c r="A47" s="42">
        <v>43</v>
      </c>
      <c r="B47" s="29"/>
      <c r="C47" s="30"/>
      <c r="E47" s="31"/>
      <c r="F47" s="31"/>
      <c r="G47" s="31"/>
      <c r="H47" s="31"/>
      <c r="I47" s="31"/>
      <c r="J47" s="31"/>
      <c r="K47" s="31"/>
      <c r="L47" s="37"/>
      <c r="M47" s="37"/>
      <c r="N47" s="31"/>
      <c r="U47" s="32" t="str">
        <f t="shared" si="11"/>
        <v/>
      </c>
      <c r="V47" s="33" t="e">
        <f t="shared" si="12"/>
        <v>#N/A</v>
      </c>
      <c r="W47" s="34" t="str">
        <f t="shared" si="13"/>
        <v/>
      </c>
      <c r="X47" s="27" t="e">
        <f t="shared" si="14"/>
        <v>#N/A</v>
      </c>
      <c r="Y47" s="27" t="str">
        <f t="shared" si="15"/>
        <v/>
      </c>
      <c r="Z47" s="27" t="e">
        <f t="shared" si="16"/>
        <v>#N/A</v>
      </c>
      <c r="AA47" s="27" t="str">
        <f t="shared" si="17"/>
        <v/>
      </c>
      <c r="AB47" s="27" t="str">
        <f t="shared" si="18"/>
        <v/>
      </c>
      <c r="AC47" s="27" t="e">
        <f t="shared" si="19"/>
        <v>#N/A</v>
      </c>
      <c r="AD47" s="27" t="e">
        <f t="shared" si="20"/>
        <v>#N/A</v>
      </c>
      <c r="AE47" s="35" t="str">
        <f t="shared" si="21"/>
        <v/>
      </c>
      <c r="AF47" s="27"/>
    </row>
    <row r="48" spans="1:32" x14ac:dyDescent="0.25">
      <c r="A48" s="42">
        <v>44</v>
      </c>
      <c r="B48" s="29"/>
      <c r="C48" s="30"/>
      <c r="E48" s="31"/>
      <c r="F48" s="31"/>
      <c r="G48" s="31"/>
      <c r="H48" s="31"/>
      <c r="I48" s="31"/>
      <c r="J48" s="31"/>
      <c r="K48" s="31"/>
      <c r="L48" s="37"/>
      <c r="M48" s="37"/>
      <c r="N48" s="31"/>
      <c r="U48" s="32" t="str">
        <f t="shared" si="11"/>
        <v/>
      </c>
      <c r="V48" s="33" t="e">
        <f t="shared" si="12"/>
        <v>#N/A</v>
      </c>
      <c r="W48" s="34" t="str">
        <f t="shared" si="13"/>
        <v/>
      </c>
      <c r="X48" s="27" t="e">
        <f t="shared" si="14"/>
        <v>#N/A</v>
      </c>
      <c r="Y48" s="27" t="str">
        <f t="shared" si="15"/>
        <v/>
      </c>
      <c r="Z48" s="27" t="e">
        <f t="shared" si="16"/>
        <v>#N/A</v>
      </c>
      <c r="AA48" s="27" t="str">
        <f t="shared" si="17"/>
        <v/>
      </c>
      <c r="AB48" s="27" t="str">
        <f t="shared" si="18"/>
        <v/>
      </c>
      <c r="AC48" s="27" t="e">
        <f t="shared" si="19"/>
        <v>#N/A</v>
      </c>
      <c r="AD48" s="27" t="e">
        <f t="shared" si="20"/>
        <v>#N/A</v>
      </c>
      <c r="AE48" s="35" t="str">
        <f t="shared" si="21"/>
        <v/>
      </c>
      <c r="AF48" s="27"/>
    </row>
    <row r="49" spans="1:32" x14ac:dyDescent="0.25">
      <c r="A49" s="42">
        <v>45</v>
      </c>
      <c r="B49" s="29"/>
      <c r="C49" s="30"/>
      <c r="E49" s="31"/>
      <c r="F49" s="31"/>
      <c r="G49" s="31"/>
      <c r="H49" s="31"/>
      <c r="I49" s="31"/>
      <c r="J49" s="31"/>
      <c r="K49" s="31"/>
      <c r="L49" s="37"/>
      <c r="M49" s="37"/>
      <c r="N49" s="31"/>
      <c r="U49" s="32" t="str">
        <f t="shared" si="11"/>
        <v/>
      </c>
      <c r="V49" s="33" t="e">
        <f t="shared" si="12"/>
        <v>#N/A</v>
      </c>
      <c r="W49" s="34" t="str">
        <f t="shared" si="13"/>
        <v/>
      </c>
      <c r="X49" s="27" t="e">
        <f t="shared" si="14"/>
        <v>#N/A</v>
      </c>
      <c r="Y49" s="27" t="str">
        <f t="shared" si="15"/>
        <v/>
      </c>
      <c r="Z49" s="27" t="e">
        <f t="shared" si="16"/>
        <v>#N/A</v>
      </c>
      <c r="AA49" s="27" t="str">
        <f t="shared" si="17"/>
        <v/>
      </c>
      <c r="AB49" s="27" t="str">
        <f t="shared" si="18"/>
        <v/>
      </c>
      <c r="AC49" s="27" t="e">
        <f t="shared" si="19"/>
        <v>#N/A</v>
      </c>
      <c r="AD49" s="27" t="e">
        <f t="shared" si="20"/>
        <v>#N/A</v>
      </c>
      <c r="AE49" s="35" t="str">
        <f t="shared" si="21"/>
        <v/>
      </c>
      <c r="AF49" s="27"/>
    </row>
    <row r="50" spans="1:32" x14ac:dyDescent="0.25">
      <c r="A50" s="42">
        <v>46</v>
      </c>
      <c r="B50" s="29"/>
      <c r="C50" s="30"/>
      <c r="E50" s="31"/>
      <c r="F50" s="31"/>
      <c r="G50" s="31"/>
      <c r="H50" s="31"/>
      <c r="I50" s="31"/>
      <c r="J50" s="31"/>
      <c r="K50" s="31"/>
      <c r="L50" s="37"/>
      <c r="M50" s="37"/>
      <c r="N50" s="31"/>
      <c r="U50" s="32" t="str">
        <f t="shared" si="11"/>
        <v/>
      </c>
      <c r="V50" s="33" t="e">
        <f t="shared" si="12"/>
        <v>#N/A</v>
      </c>
      <c r="W50" s="34" t="str">
        <f t="shared" si="13"/>
        <v/>
      </c>
      <c r="X50" s="27" t="e">
        <f t="shared" si="14"/>
        <v>#N/A</v>
      </c>
      <c r="Y50" s="27" t="str">
        <f t="shared" si="15"/>
        <v/>
      </c>
      <c r="Z50" s="27" t="e">
        <f t="shared" si="16"/>
        <v>#N/A</v>
      </c>
      <c r="AA50" s="27" t="str">
        <f t="shared" si="17"/>
        <v/>
      </c>
      <c r="AB50" s="27" t="str">
        <f t="shared" si="18"/>
        <v/>
      </c>
      <c r="AC50" s="27" t="e">
        <f t="shared" si="19"/>
        <v>#N/A</v>
      </c>
      <c r="AD50" s="27" t="e">
        <f t="shared" si="20"/>
        <v>#N/A</v>
      </c>
      <c r="AE50" s="35" t="str">
        <f t="shared" si="21"/>
        <v/>
      </c>
      <c r="AF50" s="27"/>
    </row>
    <row r="51" spans="1:32" x14ac:dyDescent="0.25">
      <c r="A51" s="42">
        <v>47</v>
      </c>
      <c r="B51" s="29"/>
      <c r="C51" s="30"/>
      <c r="E51" s="31"/>
      <c r="F51" s="31"/>
      <c r="G51" s="31"/>
      <c r="H51" s="31"/>
      <c r="I51" s="31"/>
      <c r="J51" s="31"/>
      <c r="K51" s="31"/>
      <c r="L51" s="37"/>
      <c r="M51" s="37"/>
      <c r="N51" s="31"/>
      <c r="U51" s="32" t="str">
        <f t="shared" si="11"/>
        <v/>
      </c>
      <c r="V51" s="33" t="e">
        <f t="shared" si="12"/>
        <v>#N/A</v>
      </c>
      <c r="W51" s="34" t="str">
        <f t="shared" si="13"/>
        <v/>
      </c>
      <c r="X51" s="27" t="e">
        <f t="shared" si="14"/>
        <v>#N/A</v>
      </c>
      <c r="Y51" s="27" t="str">
        <f t="shared" si="15"/>
        <v/>
      </c>
      <c r="Z51" s="27" t="e">
        <f t="shared" si="16"/>
        <v>#N/A</v>
      </c>
      <c r="AA51" s="27" t="str">
        <f t="shared" si="17"/>
        <v/>
      </c>
      <c r="AB51" s="27" t="str">
        <f t="shared" si="18"/>
        <v/>
      </c>
      <c r="AC51" s="27" t="e">
        <f t="shared" si="19"/>
        <v>#N/A</v>
      </c>
      <c r="AD51" s="27" t="e">
        <f t="shared" si="20"/>
        <v>#N/A</v>
      </c>
      <c r="AE51" s="35" t="str">
        <f t="shared" si="21"/>
        <v/>
      </c>
      <c r="AF51" s="27"/>
    </row>
    <row r="52" spans="1:32" x14ac:dyDescent="0.25">
      <c r="A52" s="42">
        <v>48</v>
      </c>
      <c r="B52" s="29"/>
      <c r="C52" s="30"/>
      <c r="E52" s="31"/>
      <c r="F52" s="31"/>
      <c r="G52" s="31"/>
      <c r="H52" s="31"/>
      <c r="I52" s="31"/>
      <c r="J52" s="31"/>
      <c r="K52" s="31"/>
      <c r="L52" s="37"/>
      <c r="M52" s="37"/>
      <c r="N52" s="31"/>
      <c r="U52" s="32" t="str">
        <f t="shared" si="11"/>
        <v/>
      </c>
      <c r="V52" s="33" t="e">
        <f t="shared" si="12"/>
        <v>#N/A</v>
      </c>
      <c r="W52" s="34" t="str">
        <f t="shared" si="13"/>
        <v/>
      </c>
      <c r="X52" s="27" t="e">
        <f t="shared" si="14"/>
        <v>#N/A</v>
      </c>
      <c r="Y52" s="27" t="str">
        <f t="shared" si="15"/>
        <v/>
      </c>
      <c r="Z52" s="27" t="e">
        <f t="shared" si="16"/>
        <v>#N/A</v>
      </c>
      <c r="AA52" s="27" t="str">
        <f t="shared" si="17"/>
        <v/>
      </c>
      <c r="AB52" s="27" t="str">
        <f t="shared" si="18"/>
        <v/>
      </c>
      <c r="AC52" s="27" t="e">
        <f t="shared" si="19"/>
        <v>#N/A</v>
      </c>
      <c r="AD52" s="27" t="e">
        <f t="shared" si="20"/>
        <v>#N/A</v>
      </c>
      <c r="AE52" s="35" t="str">
        <f t="shared" si="21"/>
        <v/>
      </c>
      <c r="AF52" s="27"/>
    </row>
    <row r="53" spans="1:32" x14ac:dyDescent="0.25">
      <c r="A53" s="42">
        <v>49</v>
      </c>
      <c r="B53" s="29"/>
      <c r="C53" s="30"/>
      <c r="E53" s="31"/>
      <c r="F53" s="31"/>
      <c r="G53" s="31"/>
      <c r="H53" s="31"/>
      <c r="I53" s="31"/>
      <c r="J53" s="31"/>
      <c r="K53" s="31"/>
      <c r="L53" s="37"/>
      <c r="M53" s="37"/>
      <c r="N53" s="31"/>
      <c r="U53" s="32" t="str">
        <f t="shared" si="11"/>
        <v/>
      </c>
      <c r="V53" s="33" t="e">
        <f t="shared" si="12"/>
        <v>#N/A</v>
      </c>
      <c r="W53" s="34" t="str">
        <f t="shared" si="13"/>
        <v/>
      </c>
      <c r="X53" s="27" t="e">
        <f t="shared" si="14"/>
        <v>#N/A</v>
      </c>
      <c r="Y53" s="27" t="str">
        <f t="shared" si="15"/>
        <v/>
      </c>
      <c r="Z53" s="27" t="e">
        <f t="shared" si="16"/>
        <v>#N/A</v>
      </c>
      <c r="AA53" s="27" t="str">
        <f t="shared" si="17"/>
        <v/>
      </c>
      <c r="AB53" s="27" t="str">
        <f t="shared" si="18"/>
        <v/>
      </c>
      <c r="AC53" s="27" t="e">
        <f t="shared" si="19"/>
        <v>#N/A</v>
      </c>
      <c r="AD53" s="27" t="e">
        <f t="shared" si="20"/>
        <v>#N/A</v>
      </c>
      <c r="AE53" s="35" t="str">
        <f t="shared" si="21"/>
        <v/>
      </c>
      <c r="AF53" s="27"/>
    </row>
    <row r="54" spans="1:32" x14ac:dyDescent="0.25">
      <c r="A54" s="42">
        <v>50</v>
      </c>
      <c r="B54" s="29"/>
      <c r="C54" s="30"/>
      <c r="E54" s="31"/>
      <c r="F54" s="31"/>
      <c r="G54" s="31"/>
      <c r="H54" s="31"/>
      <c r="I54" s="31"/>
      <c r="J54" s="31"/>
      <c r="K54" s="31"/>
      <c r="L54" s="37"/>
      <c r="M54" s="37"/>
      <c r="N54" s="31"/>
      <c r="U54" s="32" t="str">
        <f t="shared" si="11"/>
        <v/>
      </c>
      <c r="V54" s="33" t="e">
        <f t="shared" si="12"/>
        <v>#N/A</v>
      </c>
      <c r="W54" s="34" t="str">
        <f t="shared" si="13"/>
        <v/>
      </c>
      <c r="X54" s="27" t="e">
        <f t="shared" si="14"/>
        <v>#N/A</v>
      </c>
      <c r="Y54" s="27" t="str">
        <f t="shared" si="15"/>
        <v/>
      </c>
      <c r="Z54" s="27" t="e">
        <f t="shared" si="16"/>
        <v>#N/A</v>
      </c>
      <c r="AA54" s="27" t="str">
        <f t="shared" si="17"/>
        <v/>
      </c>
      <c r="AB54" s="27" t="str">
        <f t="shared" si="18"/>
        <v/>
      </c>
      <c r="AC54" s="27" t="e">
        <f t="shared" si="19"/>
        <v>#N/A</v>
      </c>
      <c r="AD54" s="27" t="e">
        <f t="shared" si="20"/>
        <v>#N/A</v>
      </c>
      <c r="AE54" s="35" t="str">
        <f t="shared" si="21"/>
        <v/>
      </c>
      <c r="AF54" s="27"/>
    </row>
    <row r="55" spans="1:32" x14ac:dyDescent="0.25">
      <c r="A55" s="42">
        <v>51</v>
      </c>
      <c r="B55" s="29"/>
      <c r="C55" s="30"/>
      <c r="E55" s="31"/>
      <c r="F55" s="31"/>
      <c r="G55" s="31"/>
      <c r="H55" s="31"/>
      <c r="I55" s="31"/>
      <c r="J55" s="31"/>
      <c r="K55" s="31"/>
      <c r="L55" s="37"/>
      <c r="M55" s="37"/>
      <c r="N55" s="31"/>
      <c r="U55" s="32" t="str">
        <f t="shared" si="11"/>
        <v/>
      </c>
      <c r="V55" s="33" t="e">
        <f t="shared" si="12"/>
        <v>#N/A</v>
      </c>
      <c r="W55" s="34" t="str">
        <f t="shared" si="13"/>
        <v/>
      </c>
      <c r="X55" s="27" t="e">
        <f t="shared" si="14"/>
        <v>#N/A</v>
      </c>
      <c r="Y55" s="27" t="str">
        <f t="shared" si="15"/>
        <v/>
      </c>
      <c r="Z55" s="27" t="e">
        <f t="shared" si="16"/>
        <v>#N/A</v>
      </c>
      <c r="AA55" s="27" t="str">
        <f t="shared" si="17"/>
        <v/>
      </c>
      <c r="AB55" s="27" t="str">
        <f t="shared" si="18"/>
        <v/>
      </c>
      <c r="AC55" s="27" t="e">
        <f t="shared" si="19"/>
        <v>#N/A</v>
      </c>
      <c r="AD55" s="27" t="e">
        <f t="shared" si="20"/>
        <v>#N/A</v>
      </c>
      <c r="AE55" s="35" t="str">
        <f t="shared" si="21"/>
        <v/>
      </c>
      <c r="AF55" s="27"/>
    </row>
    <row r="56" spans="1:32" x14ac:dyDescent="0.25">
      <c r="A56" s="42">
        <v>52</v>
      </c>
      <c r="B56" s="29"/>
      <c r="C56" s="30"/>
      <c r="E56" s="31"/>
      <c r="F56" s="31"/>
      <c r="G56" s="31"/>
      <c r="H56" s="31"/>
      <c r="I56" s="31"/>
      <c r="J56" s="31"/>
      <c r="K56" s="31"/>
      <c r="L56" s="37"/>
      <c r="M56" s="37"/>
      <c r="N56" s="31"/>
      <c r="U56" s="32" t="str">
        <f t="shared" si="11"/>
        <v/>
      </c>
      <c r="V56" s="33" t="e">
        <f t="shared" si="12"/>
        <v>#N/A</v>
      </c>
      <c r="W56" s="34" t="str">
        <f t="shared" si="13"/>
        <v/>
      </c>
      <c r="X56" s="27" t="e">
        <f t="shared" si="14"/>
        <v>#N/A</v>
      </c>
      <c r="Y56" s="27" t="str">
        <f t="shared" si="15"/>
        <v/>
      </c>
      <c r="Z56" s="27" t="e">
        <f t="shared" si="16"/>
        <v>#N/A</v>
      </c>
      <c r="AA56" s="27" t="str">
        <f t="shared" si="17"/>
        <v/>
      </c>
      <c r="AB56" s="27" t="str">
        <f t="shared" si="18"/>
        <v/>
      </c>
      <c r="AC56" s="27" t="e">
        <f t="shared" si="19"/>
        <v>#N/A</v>
      </c>
      <c r="AD56" s="27" t="e">
        <f t="shared" si="20"/>
        <v>#N/A</v>
      </c>
      <c r="AE56" s="35" t="str">
        <f t="shared" si="21"/>
        <v/>
      </c>
      <c r="AF56" s="27"/>
    </row>
    <row r="57" spans="1:32" x14ac:dyDescent="0.25">
      <c r="A57" s="42">
        <v>53</v>
      </c>
      <c r="B57" s="29"/>
      <c r="C57" s="30"/>
      <c r="E57" s="31"/>
      <c r="F57" s="31"/>
      <c r="G57" s="31"/>
      <c r="H57" s="31"/>
      <c r="I57" s="31"/>
      <c r="J57" s="31"/>
      <c r="K57" s="31"/>
      <c r="L57" s="37"/>
      <c r="M57" s="37"/>
      <c r="N57" s="31"/>
      <c r="U57" s="32" t="str">
        <f t="shared" si="11"/>
        <v/>
      </c>
      <c r="V57" s="33" t="e">
        <f t="shared" si="12"/>
        <v>#N/A</v>
      </c>
      <c r="W57" s="34" t="str">
        <f t="shared" si="13"/>
        <v/>
      </c>
      <c r="X57" s="27" t="e">
        <f t="shared" si="14"/>
        <v>#N/A</v>
      </c>
      <c r="Y57" s="27" t="str">
        <f t="shared" si="15"/>
        <v/>
      </c>
      <c r="Z57" s="27" t="e">
        <f t="shared" si="16"/>
        <v>#N/A</v>
      </c>
      <c r="AA57" s="27" t="str">
        <f t="shared" si="17"/>
        <v/>
      </c>
      <c r="AB57" s="27" t="str">
        <f t="shared" si="18"/>
        <v/>
      </c>
      <c r="AC57" s="27" t="e">
        <f t="shared" si="19"/>
        <v>#N/A</v>
      </c>
      <c r="AD57" s="27" t="e">
        <f t="shared" si="20"/>
        <v>#N/A</v>
      </c>
      <c r="AE57" s="35" t="str">
        <f t="shared" si="21"/>
        <v/>
      </c>
      <c r="AF57" s="27"/>
    </row>
    <row r="58" spans="1:32" x14ac:dyDescent="0.25">
      <c r="A58" s="42">
        <v>54</v>
      </c>
      <c r="B58" s="29"/>
      <c r="C58" s="30"/>
      <c r="E58" s="31"/>
      <c r="F58" s="31"/>
      <c r="G58" s="31"/>
      <c r="H58" s="31"/>
      <c r="I58" s="31"/>
      <c r="J58" s="31"/>
      <c r="K58" s="31"/>
      <c r="L58" s="37"/>
      <c r="M58" s="37"/>
      <c r="N58" s="31"/>
      <c r="U58" s="32" t="str">
        <f t="shared" si="11"/>
        <v/>
      </c>
      <c r="V58" s="33" t="e">
        <f t="shared" si="12"/>
        <v>#N/A</v>
      </c>
      <c r="W58" s="34" t="str">
        <f t="shared" si="13"/>
        <v/>
      </c>
      <c r="X58" s="27" t="e">
        <f t="shared" si="14"/>
        <v>#N/A</v>
      </c>
      <c r="Y58" s="27" t="str">
        <f t="shared" si="15"/>
        <v/>
      </c>
      <c r="Z58" s="27" t="e">
        <f t="shared" si="16"/>
        <v>#N/A</v>
      </c>
      <c r="AA58" s="27" t="str">
        <f t="shared" si="17"/>
        <v/>
      </c>
      <c r="AB58" s="27" t="str">
        <f t="shared" si="18"/>
        <v/>
      </c>
      <c r="AC58" s="27" t="e">
        <f t="shared" si="19"/>
        <v>#N/A</v>
      </c>
      <c r="AD58" s="27" t="e">
        <f t="shared" si="20"/>
        <v>#N/A</v>
      </c>
      <c r="AE58" s="35" t="str">
        <f t="shared" si="21"/>
        <v/>
      </c>
      <c r="AF58" s="27"/>
    </row>
    <row r="59" spans="1:32" x14ac:dyDescent="0.25">
      <c r="A59" s="42">
        <v>55</v>
      </c>
      <c r="B59" s="29"/>
      <c r="C59" s="30"/>
      <c r="E59" s="31"/>
      <c r="F59" s="31"/>
      <c r="G59" s="31"/>
      <c r="H59" s="31"/>
      <c r="I59" s="31"/>
      <c r="J59" s="31"/>
      <c r="K59" s="31"/>
      <c r="L59" s="37"/>
      <c r="M59" s="37"/>
      <c r="N59" s="31"/>
      <c r="U59" s="32" t="str">
        <f t="shared" si="11"/>
        <v/>
      </c>
      <c r="V59" s="33" t="e">
        <f t="shared" si="12"/>
        <v>#N/A</v>
      </c>
      <c r="W59" s="34" t="str">
        <f t="shared" si="13"/>
        <v/>
      </c>
      <c r="X59" s="27" t="e">
        <f t="shared" si="14"/>
        <v>#N/A</v>
      </c>
      <c r="Y59" s="27" t="str">
        <f t="shared" si="15"/>
        <v/>
      </c>
      <c r="Z59" s="27" t="e">
        <f t="shared" si="16"/>
        <v>#N/A</v>
      </c>
      <c r="AA59" s="27" t="str">
        <f t="shared" si="17"/>
        <v/>
      </c>
      <c r="AB59" s="27" t="str">
        <f t="shared" si="18"/>
        <v/>
      </c>
      <c r="AC59" s="27" t="e">
        <f t="shared" si="19"/>
        <v>#N/A</v>
      </c>
      <c r="AD59" s="27" t="e">
        <f t="shared" si="20"/>
        <v>#N/A</v>
      </c>
      <c r="AE59" s="35" t="str">
        <f t="shared" si="21"/>
        <v/>
      </c>
      <c r="AF59" s="27"/>
    </row>
    <row r="60" spans="1:32" x14ac:dyDescent="0.25">
      <c r="A60" s="42">
        <v>56</v>
      </c>
      <c r="B60" s="29"/>
      <c r="C60" s="30"/>
      <c r="E60" s="31"/>
      <c r="F60" s="31"/>
      <c r="G60" s="31"/>
      <c r="H60" s="31"/>
      <c r="I60" s="31"/>
      <c r="J60" s="31"/>
      <c r="K60" s="31"/>
      <c r="L60" s="37"/>
      <c r="M60" s="37"/>
      <c r="N60" s="31"/>
      <c r="U60" s="32" t="str">
        <f t="shared" si="11"/>
        <v/>
      </c>
      <c r="V60" s="33" t="e">
        <f t="shared" si="12"/>
        <v>#N/A</v>
      </c>
      <c r="W60" s="34" t="str">
        <f t="shared" si="13"/>
        <v/>
      </c>
      <c r="X60" s="27" t="e">
        <f t="shared" si="14"/>
        <v>#N/A</v>
      </c>
      <c r="Y60" s="27" t="str">
        <f t="shared" si="15"/>
        <v/>
      </c>
      <c r="Z60" s="27" t="e">
        <f t="shared" si="16"/>
        <v>#N/A</v>
      </c>
      <c r="AA60" s="27" t="str">
        <f t="shared" si="17"/>
        <v/>
      </c>
      <c r="AB60" s="27" t="str">
        <f t="shared" si="18"/>
        <v/>
      </c>
      <c r="AC60" s="27" t="e">
        <f t="shared" si="19"/>
        <v>#N/A</v>
      </c>
      <c r="AD60" s="27" t="e">
        <f t="shared" si="20"/>
        <v>#N/A</v>
      </c>
      <c r="AE60" s="35" t="str">
        <f t="shared" si="21"/>
        <v/>
      </c>
      <c r="AF60" s="27"/>
    </row>
    <row r="61" spans="1:32" x14ac:dyDescent="0.25">
      <c r="A61" s="42">
        <v>57</v>
      </c>
      <c r="B61" s="29"/>
      <c r="C61" s="30"/>
      <c r="E61" s="31"/>
      <c r="F61" s="31"/>
      <c r="G61" s="31"/>
      <c r="H61" s="31"/>
      <c r="I61" s="31"/>
      <c r="J61" s="31"/>
      <c r="K61" s="31"/>
      <c r="L61" s="37"/>
      <c r="M61" s="37"/>
      <c r="N61" s="31"/>
      <c r="U61" s="32" t="str">
        <f t="shared" si="11"/>
        <v/>
      </c>
      <c r="V61" s="33" t="e">
        <f t="shared" si="12"/>
        <v>#N/A</v>
      </c>
      <c r="W61" s="34" t="str">
        <f t="shared" si="13"/>
        <v/>
      </c>
      <c r="X61" s="27" t="e">
        <f t="shared" si="14"/>
        <v>#N/A</v>
      </c>
      <c r="Y61" s="27" t="str">
        <f t="shared" si="15"/>
        <v/>
      </c>
      <c r="Z61" s="27" t="e">
        <f t="shared" si="16"/>
        <v>#N/A</v>
      </c>
      <c r="AA61" s="27" t="str">
        <f t="shared" si="17"/>
        <v/>
      </c>
      <c r="AB61" s="27" t="str">
        <f t="shared" si="18"/>
        <v/>
      </c>
      <c r="AC61" s="27" t="e">
        <f t="shared" si="19"/>
        <v>#N/A</v>
      </c>
      <c r="AD61" s="27" t="e">
        <f t="shared" si="20"/>
        <v>#N/A</v>
      </c>
      <c r="AE61" s="35" t="str">
        <f t="shared" si="21"/>
        <v/>
      </c>
      <c r="AF61" s="27"/>
    </row>
    <row r="62" spans="1:32" x14ac:dyDescent="0.25">
      <c r="A62" s="42">
        <v>58</v>
      </c>
      <c r="B62" s="29"/>
      <c r="C62" s="30"/>
      <c r="E62" s="31"/>
      <c r="F62" s="31"/>
      <c r="G62" s="31"/>
      <c r="H62" s="31"/>
      <c r="I62" s="31"/>
      <c r="J62" s="31"/>
      <c r="K62" s="31"/>
      <c r="L62" s="37"/>
      <c r="M62" s="37"/>
      <c r="N62" s="31"/>
      <c r="U62" s="32" t="str">
        <f t="shared" si="11"/>
        <v/>
      </c>
      <c r="V62" s="33" t="e">
        <f t="shared" si="12"/>
        <v>#N/A</v>
      </c>
      <c r="W62" s="34" t="str">
        <f t="shared" si="13"/>
        <v/>
      </c>
      <c r="X62" s="27" t="e">
        <f t="shared" si="14"/>
        <v>#N/A</v>
      </c>
      <c r="Y62" s="27" t="str">
        <f t="shared" si="15"/>
        <v/>
      </c>
      <c r="Z62" s="27" t="e">
        <f t="shared" si="16"/>
        <v>#N/A</v>
      </c>
      <c r="AA62" s="27" t="str">
        <f t="shared" si="17"/>
        <v/>
      </c>
      <c r="AB62" s="27" t="str">
        <f t="shared" si="18"/>
        <v/>
      </c>
      <c r="AC62" s="27" t="e">
        <f t="shared" si="19"/>
        <v>#N/A</v>
      </c>
      <c r="AD62" s="27" t="e">
        <f t="shared" si="20"/>
        <v>#N/A</v>
      </c>
      <c r="AE62" s="35" t="str">
        <f t="shared" si="21"/>
        <v/>
      </c>
      <c r="AF62" s="27"/>
    </row>
    <row r="63" spans="1:32" x14ac:dyDescent="0.25">
      <c r="A63" s="42">
        <v>59</v>
      </c>
      <c r="B63" s="29"/>
      <c r="C63" s="30"/>
      <c r="E63" s="31"/>
      <c r="F63" s="31"/>
      <c r="G63" s="31"/>
      <c r="H63" s="31"/>
      <c r="I63" s="31"/>
      <c r="J63" s="31"/>
      <c r="K63" s="31"/>
      <c r="L63" s="37"/>
      <c r="M63" s="37"/>
      <c r="N63" s="31"/>
      <c r="U63" s="32" t="str">
        <f t="shared" si="11"/>
        <v/>
      </c>
      <c r="V63" s="33" t="e">
        <f t="shared" si="12"/>
        <v>#N/A</v>
      </c>
      <c r="W63" s="34" t="str">
        <f t="shared" si="13"/>
        <v/>
      </c>
      <c r="X63" s="27" t="e">
        <f t="shared" si="14"/>
        <v>#N/A</v>
      </c>
      <c r="Y63" s="27" t="str">
        <f t="shared" si="15"/>
        <v/>
      </c>
      <c r="Z63" s="27" t="e">
        <f t="shared" si="16"/>
        <v>#N/A</v>
      </c>
      <c r="AA63" s="27" t="str">
        <f t="shared" si="17"/>
        <v/>
      </c>
      <c r="AB63" s="27" t="str">
        <f t="shared" si="18"/>
        <v/>
      </c>
      <c r="AC63" s="27" t="e">
        <f t="shared" si="19"/>
        <v>#N/A</v>
      </c>
      <c r="AD63" s="27" t="e">
        <f t="shared" si="20"/>
        <v>#N/A</v>
      </c>
      <c r="AE63" s="35" t="str">
        <f t="shared" si="21"/>
        <v/>
      </c>
      <c r="AF63" s="27"/>
    </row>
    <row r="64" spans="1:32" x14ac:dyDescent="0.25">
      <c r="A64" s="42">
        <v>60</v>
      </c>
      <c r="B64" s="29"/>
      <c r="C64" s="30"/>
      <c r="E64" s="31"/>
      <c r="F64" s="31"/>
      <c r="G64" s="31"/>
      <c r="H64" s="31"/>
      <c r="I64" s="31"/>
      <c r="J64" s="31"/>
      <c r="K64" s="31"/>
      <c r="L64" s="37"/>
      <c r="M64" s="37"/>
      <c r="N64" s="31"/>
      <c r="U64" s="32" t="str">
        <f t="shared" si="11"/>
        <v/>
      </c>
      <c r="V64" s="33" t="e">
        <f t="shared" si="12"/>
        <v>#N/A</v>
      </c>
      <c r="W64" s="34" t="str">
        <f t="shared" si="13"/>
        <v/>
      </c>
      <c r="X64" s="27" t="e">
        <f t="shared" si="14"/>
        <v>#N/A</v>
      </c>
      <c r="Y64" s="27" t="str">
        <f t="shared" si="15"/>
        <v/>
      </c>
      <c r="Z64" s="27" t="e">
        <f t="shared" si="16"/>
        <v>#N/A</v>
      </c>
      <c r="AA64" s="27" t="str">
        <f t="shared" si="17"/>
        <v/>
      </c>
      <c r="AB64" s="27" t="str">
        <f t="shared" si="18"/>
        <v/>
      </c>
      <c r="AC64" s="27" t="e">
        <f t="shared" si="19"/>
        <v>#N/A</v>
      </c>
      <c r="AD64" s="27" t="e">
        <f t="shared" si="20"/>
        <v>#N/A</v>
      </c>
      <c r="AE64" s="35" t="str">
        <f t="shared" si="21"/>
        <v/>
      </c>
      <c r="AF64" s="27"/>
    </row>
    <row r="65" spans="1:32" x14ac:dyDescent="0.25">
      <c r="A65" s="42">
        <v>61</v>
      </c>
      <c r="B65" s="29"/>
      <c r="C65" s="30"/>
      <c r="E65" s="31"/>
      <c r="F65" s="31"/>
      <c r="G65" s="31"/>
      <c r="H65" s="31"/>
      <c r="I65" s="31"/>
      <c r="J65" s="31"/>
      <c r="K65" s="31"/>
      <c r="L65" s="37"/>
      <c r="M65" s="37"/>
      <c r="N65" s="31"/>
      <c r="U65" s="32" t="str">
        <f t="shared" si="11"/>
        <v/>
      </c>
      <c r="V65" s="33" t="e">
        <f t="shared" si="12"/>
        <v>#N/A</v>
      </c>
      <c r="W65" s="34" t="str">
        <f t="shared" si="13"/>
        <v/>
      </c>
      <c r="X65" s="27" t="e">
        <f t="shared" si="14"/>
        <v>#N/A</v>
      </c>
      <c r="Y65" s="27" t="str">
        <f t="shared" si="15"/>
        <v/>
      </c>
      <c r="Z65" s="27" t="e">
        <f t="shared" si="16"/>
        <v>#N/A</v>
      </c>
      <c r="AA65" s="27" t="str">
        <f t="shared" si="17"/>
        <v/>
      </c>
      <c r="AB65" s="27" t="str">
        <f t="shared" si="18"/>
        <v/>
      </c>
      <c r="AC65" s="27" t="e">
        <f t="shared" si="19"/>
        <v>#N/A</v>
      </c>
      <c r="AD65" s="27" t="e">
        <f t="shared" si="20"/>
        <v>#N/A</v>
      </c>
      <c r="AE65" s="35" t="str">
        <f t="shared" si="21"/>
        <v/>
      </c>
      <c r="AF65" s="27"/>
    </row>
    <row r="66" spans="1:32" x14ac:dyDescent="0.25">
      <c r="A66" s="42">
        <v>62</v>
      </c>
      <c r="B66" s="29"/>
      <c r="C66" s="30"/>
      <c r="E66" s="31"/>
      <c r="F66" s="31"/>
      <c r="G66" s="31"/>
      <c r="H66" s="31"/>
      <c r="I66" s="31"/>
      <c r="J66" s="31"/>
      <c r="K66" s="31"/>
      <c r="L66" s="37"/>
      <c r="M66" s="37"/>
      <c r="N66" s="31"/>
      <c r="U66" s="32" t="str">
        <f t="shared" si="11"/>
        <v/>
      </c>
      <c r="V66" s="33" t="e">
        <f t="shared" si="12"/>
        <v>#N/A</v>
      </c>
      <c r="W66" s="34" t="str">
        <f t="shared" si="13"/>
        <v/>
      </c>
      <c r="X66" s="27" t="e">
        <f t="shared" si="14"/>
        <v>#N/A</v>
      </c>
      <c r="Y66" s="27" t="str">
        <f t="shared" si="15"/>
        <v/>
      </c>
      <c r="Z66" s="27" t="e">
        <f t="shared" si="16"/>
        <v>#N/A</v>
      </c>
      <c r="AA66" s="27" t="str">
        <f t="shared" si="17"/>
        <v/>
      </c>
      <c r="AB66" s="27" t="str">
        <f t="shared" si="18"/>
        <v/>
      </c>
      <c r="AC66" s="27" t="e">
        <f t="shared" si="19"/>
        <v>#N/A</v>
      </c>
      <c r="AD66" s="27" t="e">
        <f t="shared" si="20"/>
        <v>#N/A</v>
      </c>
      <c r="AE66" s="35" t="str">
        <f t="shared" si="21"/>
        <v/>
      </c>
      <c r="AF66" s="27"/>
    </row>
    <row r="67" spans="1:32" x14ac:dyDescent="0.25">
      <c r="A67" s="42">
        <v>63</v>
      </c>
      <c r="B67" s="29"/>
      <c r="C67" s="30"/>
      <c r="E67" s="31"/>
      <c r="F67" s="31"/>
      <c r="G67" s="31"/>
      <c r="H67" s="31"/>
      <c r="I67" s="31"/>
      <c r="J67" s="31"/>
      <c r="K67" s="31"/>
      <c r="L67" s="37"/>
      <c r="M67" s="37"/>
      <c r="N67" s="31"/>
      <c r="U67" s="32" t="str">
        <f t="shared" si="11"/>
        <v/>
      </c>
      <c r="V67" s="33" t="e">
        <f t="shared" si="12"/>
        <v>#N/A</v>
      </c>
      <c r="W67" s="34" t="str">
        <f t="shared" si="13"/>
        <v/>
      </c>
      <c r="X67" s="27" t="e">
        <f t="shared" si="14"/>
        <v>#N/A</v>
      </c>
      <c r="Y67" s="27" t="str">
        <f t="shared" si="15"/>
        <v/>
      </c>
      <c r="Z67" s="27" t="e">
        <f t="shared" si="16"/>
        <v>#N/A</v>
      </c>
      <c r="AA67" s="27" t="str">
        <f t="shared" si="17"/>
        <v/>
      </c>
      <c r="AB67" s="27" t="str">
        <f t="shared" si="18"/>
        <v/>
      </c>
      <c r="AC67" s="27" t="e">
        <f t="shared" si="19"/>
        <v>#N/A</v>
      </c>
      <c r="AD67" s="27" t="e">
        <f t="shared" si="20"/>
        <v>#N/A</v>
      </c>
      <c r="AE67" s="35" t="str">
        <f t="shared" si="21"/>
        <v/>
      </c>
      <c r="AF67" s="27"/>
    </row>
    <row r="68" spans="1:32" x14ac:dyDescent="0.25">
      <c r="A68" s="42">
        <v>64</v>
      </c>
      <c r="B68" s="29"/>
      <c r="C68" s="30"/>
      <c r="E68" s="31"/>
      <c r="F68" s="31"/>
      <c r="G68" s="31"/>
      <c r="H68" s="31"/>
      <c r="I68" s="31"/>
      <c r="J68" s="31"/>
      <c r="K68" s="31"/>
      <c r="L68" s="37"/>
      <c r="M68" s="37"/>
      <c r="N68" s="31"/>
      <c r="U68" s="32" t="str">
        <f t="shared" si="11"/>
        <v/>
      </c>
      <c r="V68" s="33" t="e">
        <f t="shared" si="12"/>
        <v>#N/A</v>
      </c>
      <c r="W68" s="34" t="str">
        <f t="shared" si="13"/>
        <v/>
      </c>
      <c r="X68" s="27" t="e">
        <f t="shared" si="14"/>
        <v>#N/A</v>
      </c>
      <c r="Y68" s="27" t="str">
        <f t="shared" si="15"/>
        <v/>
      </c>
      <c r="Z68" s="27" t="e">
        <f t="shared" si="16"/>
        <v>#N/A</v>
      </c>
      <c r="AA68" s="27" t="str">
        <f t="shared" si="17"/>
        <v/>
      </c>
      <c r="AB68" s="27" t="str">
        <f t="shared" si="18"/>
        <v/>
      </c>
      <c r="AC68" s="27" t="e">
        <f t="shared" si="19"/>
        <v>#N/A</v>
      </c>
      <c r="AD68" s="27" t="e">
        <f t="shared" si="20"/>
        <v>#N/A</v>
      </c>
      <c r="AE68" s="35" t="str">
        <f t="shared" si="21"/>
        <v/>
      </c>
      <c r="AF68" s="27"/>
    </row>
    <row r="69" spans="1:32" x14ac:dyDescent="0.25">
      <c r="A69" s="42">
        <v>65</v>
      </c>
      <c r="B69" s="29"/>
      <c r="C69" s="30"/>
      <c r="E69" s="31"/>
      <c r="F69" s="31"/>
      <c r="G69" s="31"/>
      <c r="H69" s="31"/>
      <c r="I69" s="31"/>
      <c r="J69" s="31"/>
      <c r="K69" s="31"/>
      <c r="L69" s="37"/>
      <c r="M69" s="37"/>
      <c r="N69" s="31"/>
      <c r="U69" s="32" t="str">
        <f t="shared" ref="U69:U103" si="22">IF(B69&gt;0,B69-B68,"")</f>
        <v/>
      </c>
      <c r="V69" s="33" t="e">
        <f t="shared" ref="V69:V103" si="23">IF(ISNUMBER(C69),((B69^0.5+B68^0.5)/2)^2,NA())</f>
        <v>#N/A</v>
      </c>
      <c r="W69" s="34" t="str">
        <f t="shared" ref="W69:W103" si="24">IF(ISNUMBER(B69),($C69-$C68)/(B69-B68),"")</f>
        <v/>
      </c>
      <c r="X69" s="27" t="e">
        <f t="shared" ref="X69:X100" si="25">IF(ISNUMBER(B69),C69/Y69,NA())</f>
        <v>#N/A</v>
      </c>
      <c r="Y69" s="27" t="str">
        <f t="shared" ref="Y69:Y103" si="26">IF(ISNUMBER(B69),B69^0.5,"")</f>
        <v/>
      </c>
      <c r="Z69" s="27" t="e">
        <f t="shared" ref="Z69:Z100" si="27">IF(ISNUMBER(B69),Y69,NA())</f>
        <v>#N/A</v>
      </c>
      <c r="AA69" s="27" t="str">
        <f t="shared" ref="AA69:AA103" si="28">IF(ISNUMBER(B69),IF(A69&gt;$L$4,(C69-(VLOOKUP($L$4,A:C,3)))/AD69,""),"")</f>
        <v/>
      </c>
      <c r="AB69" s="27" t="str">
        <f t="shared" ref="AB69:AB103" si="29">IF(ISNUMBER(B69),IF(A69&gt;$L$4,(B69-(VLOOKUP($L$4,A:C,2)))^0.5,""),"")</f>
        <v/>
      </c>
      <c r="AC69" s="27" t="e">
        <f t="shared" ref="AC69:AC100" si="30">IF(ISNUMBER(B69),IF(A69&gt;$L$4,(C69-(VLOOKUP($L$4,A:C,3)))/AD69,NA()),NA())</f>
        <v>#N/A</v>
      </c>
      <c r="AD69" s="27" t="e">
        <f t="shared" ref="AD69:AD103" si="31">IF(ISNUMBER(B69),IF(A69&gt;$L$4,(B69-(VLOOKUP($L$4,A:C,2)))^0.5,NA()),NA())</f>
        <v>#N/A</v>
      </c>
      <c r="AE69" s="35" t="str">
        <f t="shared" ref="AE69:AE103" si="32">IF(ISNUMBER(B69),IF($A69&gt;$L$4,$N$4*AB69+$AF$5,""),"")</f>
        <v/>
      </c>
      <c r="AF69" s="27"/>
    </row>
    <row r="70" spans="1:32" x14ac:dyDescent="0.25">
      <c r="A70" s="42">
        <v>66</v>
      </c>
      <c r="B70" s="29"/>
      <c r="C70" s="30"/>
      <c r="E70" s="31"/>
      <c r="F70" s="31"/>
      <c r="G70" s="31"/>
      <c r="H70" s="31"/>
      <c r="I70" s="31"/>
      <c r="J70" s="31"/>
      <c r="K70" s="31"/>
      <c r="L70" s="37"/>
      <c r="M70" s="37"/>
      <c r="N70" s="31"/>
      <c r="U70" s="32" t="str">
        <f t="shared" si="22"/>
        <v/>
      </c>
      <c r="V70" s="33" t="e">
        <f t="shared" si="23"/>
        <v>#N/A</v>
      </c>
      <c r="W70" s="34" t="str">
        <f t="shared" si="24"/>
        <v/>
      </c>
      <c r="X70" s="27" t="e">
        <f t="shared" si="25"/>
        <v>#N/A</v>
      </c>
      <c r="Y70" s="27" t="str">
        <f t="shared" si="26"/>
        <v/>
      </c>
      <c r="Z70" s="27" t="e">
        <f t="shared" si="27"/>
        <v>#N/A</v>
      </c>
      <c r="AA70" s="27" t="str">
        <f t="shared" si="28"/>
        <v/>
      </c>
      <c r="AB70" s="27" t="str">
        <f t="shared" si="29"/>
        <v/>
      </c>
      <c r="AC70" s="27" t="e">
        <f t="shared" si="30"/>
        <v>#N/A</v>
      </c>
      <c r="AD70" s="27" t="e">
        <f t="shared" si="31"/>
        <v>#N/A</v>
      </c>
      <c r="AE70" s="35" t="str">
        <f t="shared" si="32"/>
        <v/>
      </c>
      <c r="AF70" s="27"/>
    </row>
    <row r="71" spans="1:32" x14ac:dyDescent="0.25">
      <c r="A71" s="42">
        <v>67</v>
      </c>
      <c r="B71" s="29"/>
      <c r="C71" s="30"/>
      <c r="E71" s="31"/>
      <c r="F71" s="31"/>
      <c r="G71" s="31"/>
      <c r="H71" s="31"/>
      <c r="I71" s="31"/>
      <c r="J71" s="31"/>
      <c r="K71" s="31"/>
      <c r="L71" s="37"/>
      <c r="M71" s="37"/>
      <c r="N71" s="31"/>
      <c r="U71" s="32" t="str">
        <f t="shared" si="22"/>
        <v/>
      </c>
      <c r="V71" s="33" t="e">
        <f t="shared" si="23"/>
        <v>#N/A</v>
      </c>
      <c r="W71" s="34" t="str">
        <f t="shared" si="24"/>
        <v/>
      </c>
      <c r="X71" s="27" t="e">
        <f t="shared" si="25"/>
        <v>#N/A</v>
      </c>
      <c r="Y71" s="27" t="str">
        <f t="shared" si="26"/>
        <v/>
      </c>
      <c r="Z71" s="27" t="e">
        <f t="shared" si="27"/>
        <v>#N/A</v>
      </c>
      <c r="AA71" s="27" t="str">
        <f t="shared" si="28"/>
        <v/>
      </c>
      <c r="AB71" s="27" t="str">
        <f t="shared" si="29"/>
        <v/>
      </c>
      <c r="AC71" s="27" t="e">
        <f t="shared" si="30"/>
        <v>#N/A</v>
      </c>
      <c r="AD71" s="27" t="e">
        <f t="shared" si="31"/>
        <v>#N/A</v>
      </c>
      <c r="AE71" s="35" t="str">
        <f t="shared" si="32"/>
        <v/>
      </c>
      <c r="AF71" s="27"/>
    </row>
    <row r="72" spans="1:32" x14ac:dyDescent="0.25">
      <c r="A72" s="42">
        <v>68</v>
      </c>
      <c r="B72" s="29"/>
      <c r="C72" s="30"/>
      <c r="E72" s="31"/>
      <c r="F72" s="31"/>
      <c r="G72" s="31"/>
      <c r="H72" s="31"/>
      <c r="I72" s="31"/>
      <c r="J72" s="31"/>
      <c r="K72" s="31"/>
      <c r="L72" s="37"/>
      <c r="M72" s="37"/>
      <c r="N72" s="31"/>
      <c r="U72" s="32" t="str">
        <f t="shared" si="22"/>
        <v/>
      </c>
      <c r="V72" s="33" t="e">
        <f t="shared" si="23"/>
        <v>#N/A</v>
      </c>
      <c r="W72" s="34" t="str">
        <f t="shared" si="24"/>
        <v/>
      </c>
      <c r="X72" s="27" t="e">
        <f t="shared" si="25"/>
        <v>#N/A</v>
      </c>
      <c r="Y72" s="27" t="str">
        <f t="shared" si="26"/>
        <v/>
      </c>
      <c r="Z72" s="27" t="e">
        <f t="shared" si="27"/>
        <v>#N/A</v>
      </c>
      <c r="AA72" s="27" t="str">
        <f t="shared" si="28"/>
        <v/>
      </c>
      <c r="AB72" s="27" t="str">
        <f t="shared" si="29"/>
        <v/>
      </c>
      <c r="AC72" s="27" t="e">
        <f t="shared" si="30"/>
        <v>#N/A</v>
      </c>
      <c r="AD72" s="27" t="e">
        <f t="shared" si="31"/>
        <v>#N/A</v>
      </c>
      <c r="AE72" s="35" t="str">
        <f t="shared" si="32"/>
        <v/>
      </c>
      <c r="AF72" s="27"/>
    </row>
    <row r="73" spans="1:32" x14ac:dyDescent="0.25">
      <c r="A73" s="42">
        <v>69</v>
      </c>
      <c r="B73" s="29"/>
      <c r="C73" s="30"/>
      <c r="E73" s="31"/>
      <c r="F73" s="31"/>
      <c r="G73" s="31"/>
      <c r="H73" s="31"/>
      <c r="I73" s="31"/>
      <c r="J73" s="31"/>
      <c r="K73" s="31"/>
      <c r="L73" s="37"/>
      <c r="M73" s="37"/>
      <c r="N73" s="31"/>
      <c r="U73" s="32" t="str">
        <f t="shared" si="22"/>
        <v/>
      </c>
      <c r="V73" s="33" t="e">
        <f t="shared" si="23"/>
        <v>#N/A</v>
      </c>
      <c r="W73" s="34" t="str">
        <f t="shared" si="24"/>
        <v/>
      </c>
      <c r="X73" s="27" t="e">
        <f t="shared" si="25"/>
        <v>#N/A</v>
      </c>
      <c r="Y73" s="27" t="str">
        <f t="shared" si="26"/>
        <v/>
      </c>
      <c r="Z73" s="27" t="e">
        <f t="shared" si="27"/>
        <v>#N/A</v>
      </c>
      <c r="AA73" s="27" t="str">
        <f t="shared" si="28"/>
        <v/>
      </c>
      <c r="AB73" s="27" t="str">
        <f t="shared" si="29"/>
        <v/>
      </c>
      <c r="AC73" s="27" t="e">
        <f t="shared" si="30"/>
        <v>#N/A</v>
      </c>
      <c r="AD73" s="27" t="e">
        <f t="shared" si="31"/>
        <v>#N/A</v>
      </c>
      <c r="AE73" s="35" t="str">
        <f t="shared" si="32"/>
        <v/>
      </c>
      <c r="AF73" s="27"/>
    </row>
    <row r="74" spans="1:32" x14ac:dyDescent="0.25">
      <c r="A74" s="42">
        <v>70</v>
      </c>
      <c r="B74" s="29"/>
      <c r="C74" s="30"/>
      <c r="E74" s="31"/>
      <c r="F74" s="31"/>
      <c r="G74" s="31"/>
      <c r="H74" s="31"/>
      <c r="I74" s="31"/>
      <c r="J74" s="31"/>
      <c r="K74" s="31"/>
      <c r="L74" s="37"/>
      <c r="M74" s="37"/>
      <c r="N74" s="31"/>
      <c r="U74" s="32" t="str">
        <f t="shared" si="22"/>
        <v/>
      </c>
      <c r="V74" s="33" t="e">
        <f t="shared" si="23"/>
        <v>#N/A</v>
      </c>
      <c r="W74" s="34" t="str">
        <f t="shared" si="24"/>
        <v/>
      </c>
      <c r="X74" s="27" t="e">
        <f t="shared" si="25"/>
        <v>#N/A</v>
      </c>
      <c r="Y74" s="27" t="str">
        <f t="shared" si="26"/>
        <v/>
      </c>
      <c r="Z74" s="27" t="e">
        <f t="shared" si="27"/>
        <v>#N/A</v>
      </c>
      <c r="AA74" s="27" t="str">
        <f t="shared" si="28"/>
        <v/>
      </c>
      <c r="AB74" s="27" t="str">
        <f t="shared" si="29"/>
        <v/>
      </c>
      <c r="AC74" s="27" t="e">
        <f t="shared" si="30"/>
        <v>#N/A</v>
      </c>
      <c r="AD74" s="27" t="e">
        <f t="shared" si="31"/>
        <v>#N/A</v>
      </c>
      <c r="AE74" s="35" t="str">
        <f t="shared" si="32"/>
        <v/>
      </c>
      <c r="AF74" s="27"/>
    </row>
    <row r="75" spans="1:32" x14ac:dyDescent="0.25">
      <c r="A75" s="42">
        <v>71</v>
      </c>
      <c r="B75" s="29"/>
      <c r="C75" s="30"/>
      <c r="E75" s="31"/>
      <c r="F75" s="31"/>
      <c r="G75" s="31"/>
      <c r="H75" s="31"/>
      <c r="I75" s="31"/>
      <c r="J75" s="31"/>
      <c r="K75" s="31"/>
      <c r="L75" s="37"/>
      <c r="M75" s="37"/>
      <c r="N75" s="31"/>
      <c r="U75" s="32" t="str">
        <f t="shared" si="22"/>
        <v/>
      </c>
      <c r="V75" s="33" t="e">
        <f t="shared" si="23"/>
        <v>#N/A</v>
      </c>
      <c r="W75" s="34" t="str">
        <f t="shared" si="24"/>
        <v/>
      </c>
      <c r="X75" s="27" t="e">
        <f t="shared" si="25"/>
        <v>#N/A</v>
      </c>
      <c r="Y75" s="27" t="str">
        <f t="shared" si="26"/>
        <v/>
      </c>
      <c r="Z75" s="27" t="e">
        <f t="shared" si="27"/>
        <v>#N/A</v>
      </c>
      <c r="AA75" s="27" t="str">
        <f t="shared" si="28"/>
        <v/>
      </c>
      <c r="AB75" s="27" t="str">
        <f t="shared" si="29"/>
        <v/>
      </c>
      <c r="AC75" s="27" t="e">
        <f t="shared" si="30"/>
        <v>#N/A</v>
      </c>
      <c r="AD75" s="27" t="e">
        <f t="shared" si="31"/>
        <v>#N/A</v>
      </c>
      <c r="AE75" s="35" t="str">
        <f t="shared" si="32"/>
        <v/>
      </c>
      <c r="AF75" s="27"/>
    </row>
    <row r="76" spans="1:32" x14ac:dyDescent="0.25">
      <c r="A76" s="42">
        <v>72</v>
      </c>
      <c r="B76" s="29"/>
      <c r="C76" s="30"/>
      <c r="E76" s="31"/>
      <c r="F76" s="31"/>
      <c r="G76" s="31"/>
      <c r="H76" s="31"/>
      <c r="I76" s="31"/>
      <c r="J76" s="31"/>
      <c r="K76" s="31"/>
      <c r="L76" s="37"/>
      <c r="M76" s="37"/>
      <c r="N76" s="31"/>
      <c r="U76" s="32" t="str">
        <f t="shared" si="22"/>
        <v/>
      </c>
      <c r="V76" s="33" t="e">
        <f t="shared" si="23"/>
        <v>#N/A</v>
      </c>
      <c r="W76" s="34" t="str">
        <f t="shared" si="24"/>
        <v/>
      </c>
      <c r="X76" s="27" t="e">
        <f t="shared" si="25"/>
        <v>#N/A</v>
      </c>
      <c r="Y76" s="27" t="str">
        <f t="shared" si="26"/>
        <v/>
      </c>
      <c r="Z76" s="27" t="e">
        <f t="shared" si="27"/>
        <v>#N/A</v>
      </c>
      <c r="AA76" s="27" t="str">
        <f t="shared" si="28"/>
        <v/>
      </c>
      <c r="AB76" s="27" t="str">
        <f t="shared" si="29"/>
        <v/>
      </c>
      <c r="AC76" s="27" t="e">
        <f t="shared" si="30"/>
        <v>#N/A</v>
      </c>
      <c r="AD76" s="27" t="e">
        <f t="shared" si="31"/>
        <v>#N/A</v>
      </c>
      <c r="AE76" s="35" t="str">
        <f t="shared" si="32"/>
        <v/>
      </c>
      <c r="AF76" s="27"/>
    </row>
    <row r="77" spans="1:32" x14ac:dyDescent="0.25">
      <c r="A77" s="42">
        <v>73</v>
      </c>
      <c r="B77" s="29"/>
      <c r="C77" s="30"/>
      <c r="E77" s="31"/>
      <c r="F77" s="31"/>
      <c r="G77" s="31"/>
      <c r="H77" s="31"/>
      <c r="I77" s="31"/>
      <c r="J77" s="31"/>
      <c r="K77" s="31"/>
      <c r="L77" s="37"/>
      <c r="M77" s="37"/>
      <c r="N77" s="31"/>
      <c r="U77" s="32" t="str">
        <f t="shared" si="22"/>
        <v/>
      </c>
      <c r="V77" s="33" t="e">
        <f t="shared" si="23"/>
        <v>#N/A</v>
      </c>
      <c r="W77" s="34" t="str">
        <f t="shared" si="24"/>
        <v/>
      </c>
      <c r="X77" s="27" t="e">
        <f t="shared" si="25"/>
        <v>#N/A</v>
      </c>
      <c r="Y77" s="27" t="str">
        <f t="shared" si="26"/>
        <v/>
      </c>
      <c r="Z77" s="27" t="e">
        <f t="shared" si="27"/>
        <v>#N/A</v>
      </c>
      <c r="AA77" s="27" t="str">
        <f t="shared" si="28"/>
        <v/>
      </c>
      <c r="AB77" s="27" t="str">
        <f t="shared" si="29"/>
        <v/>
      </c>
      <c r="AC77" s="27" t="e">
        <f t="shared" si="30"/>
        <v>#N/A</v>
      </c>
      <c r="AD77" s="27" t="e">
        <f t="shared" si="31"/>
        <v>#N/A</v>
      </c>
      <c r="AE77" s="35" t="str">
        <f t="shared" si="32"/>
        <v/>
      </c>
      <c r="AF77" s="27"/>
    </row>
    <row r="78" spans="1:32" x14ac:dyDescent="0.25">
      <c r="A78" s="42">
        <v>74</v>
      </c>
      <c r="B78" s="29"/>
      <c r="C78" s="30"/>
      <c r="E78" s="31"/>
      <c r="F78" s="31"/>
      <c r="G78" s="31"/>
      <c r="H78" s="31"/>
      <c r="I78" s="31"/>
      <c r="J78" s="31"/>
      <c r="K78" s="31"/>
      <c r="L78" s="37"/>
      <c r="M78" s="37"/>
      <c r="N78" s="31"/>
      <c r="U78" s="32" t="str">
        <f t="shared" si="22"/>
        <v/>
      </c>
      <c r="V78" s="33" t="e">
        <f t="shared" si="23"/>
        <v>#N/A</v>
      </c>
      <c r="W78" s="34" t="str">
        <f t="shared" si="24"/>
        <v/>
      </c>
      <c r="X78" s="27" t="e">
        <f t="shared" si="25"/>
        <v>#N/A</v>
      </c>
      <c r="Y78" s="27" t="str">
        <f t="shared" si="26"/>
        <v/>
      </c>
      <c r="Z78" s="27" t="e">
        <f t="shared" si="27"/>
        <v>#N/A</v>
      </c>
      <c r="AA78" s="27" t="str">
        <f t="shared" si="28"/>
        <v/>
      </c>
      <c r="AB78" s="27" t="str">
        <f t="shared" si="29"/>
        <v/>
      </c>
      <c r="AC78" s="27" t="e">
        <f t="shared" si="30"/>
        <v>#N/A</v>
      </c>
      <c r="AD78" s="27" t="e">
        <f t="shared" si="31"/>
        <v>#N/A</v>
      </c>
      <c r="AE78" s="35" t="str">
        <f t="shared" si="32"/>
        <v/>
      </c>
      <c r="AF78" s="27"/>
    </row>
    <row r="79" spans="1:32" x14ac:dyDescent="0.25">
      <c r="A79" s="42">
        <v>75</v>
      </c>
      <c r="B79" s="29"/>
      <c r="C79" s="30"/>
      <c r="E79" s="31"/>
      <c r="F79" s="31"/>
      <c r="G79" s="31"/>
      <c r="H79" s="31"/>
      <c r="I79" s="31"/>
      <c r="J79" s="31"/>
      <c r="K79" s="31"/>
      <c r="L79" s="37"/>
      <c r="M79" s="37"/>
      <c r="N79" s="31"/>
      <c r="U79" s="32" t="str">
        <f t="shared" si="22"/>
        <v/>
      </c>
      <c r="V79" s="33" t="e">
        <f t="shared" si="23"/>
        <v>#N/A</v>
      </c>
      <c r="W79" s="34" t="str">
        <f t="shared" si="24"/>
        <v/>
      </c>
      <c r="X79" s="27" t="e">
        <f t="shared" si="25"/>
        <v>#N/A</v>
      </c>
      <c r="Y79" s="27" t="str">
        <f t="shared" si="26"/>
        <v/>
      </c>
      <c r="Z79" s="27" t="e">
        <f t="shared" si="27"/>
        <v>#N/A</v>
      </c>
      <c r="AA79" s="27" t="str">
        <f t="shared" si="28"/>
        <v/>
      </c>
      <c r="AB79" s="27" t="str">
        <f t="shared" si="29"/>
        <v/>
      </c>
      <c r="AC79" s="27" t="e">
        <f t="shared" si="30"/>
        <v>#N/A</v>
      </c>
      <c r="AD79" s="27" t="e">
        <f t="shared" si="31"/>
        <v>#N/A</v>
      </c>
      <c r="AE79" s="35" t="str">
        <f t="shared" si="32"/>
        <v/>
      </c>
      <c r="AF79" s="27"/>
    </row>
    <row r="80" spans="1:32" x14ac:dyDescent="0.25">
      <c r="A80" s="42">
        <v>76</v>
      </c>
      <c r="B80" s="29"/>
      <c r="C80" s="30"/>
      <c r="E80" s="31"/>
      <c r="F80" s="31"/>
      <c r="G80" s="31"/>
      <c r="H80" s="31"/>
      <c r="I80" s="31"/>
      <c r="J80" s="31"/>
      <c r="K80" s="31"/>
      <c r="L80" s="37"/>
      <c r="M80" s="37"/>
      <c r="N80" s="31"/>
      <c r="U80" s="32" t="str">
        <f t="shared" si="22"/>
        <v/>
      </c>
      <c r="V80" s="33" t="e">
        <f t="shared" si="23"/>
        <v>#N/A</v>
      </c>
      <c r="W80" s="34" t="str">
        <f t="shared" si="24"/>
        <v/>
      </c>
      <c r="X80" s="27" t="e">
        <f t="shared" si="25"/>
        <v>#N/A</v>
      </c>
      <c r="Y80" s="27" t="str">
        <f t="shared" si="26"/>
        <v/>
      </c>
      <c r="Z80" s="27" t="e">
        <f t="shared" si="27"/>
        <v>#N/A</v>
      </c>
      <c r="AA80" s="27" t="str">
        <f t="shared" si="28"/>
        <v/>
      </c>
      <c r="AB80" s="27" t="str">
        <f t="shared" si="29"/>
        <v/>
      </c>
      <c r="AC80" s="27" t="e">
        <f t="shared" si="30"/>
        <v>#N/A</v>
      </c>
      <c r="AD80" s="27" t="e">
        <f t="shared" si="31"/>
        <v>#N/A</v>
      </c>
      <c r="AE80" s="35" t="str">
        <f t="shared" si="32"/>
        <v/>
      </c>
      <c r="AF80" s="27"/>
    </row>
    <row r="81" spans="1:32" x14ac:dyDescent="0.25">
      <c r="A81" s="42">
        <v>77</v>
      </c>
      <c r="B81" s="29"/>
      <c r="C81" s="30"/>
      <c r="E81" s="31"/>
      <c r="F81" s="31"/>
      <c r="G81" s="31"/>
      <c r="H81" s="31"/>
      <c r="I81" s="31"/>
      <c r="J81" s="31"/>
      <c r="K81" s="31"/>
      <c r="L81" s="37"/>
      <c r="M81" s="37"/>
      <c r="N81" s="31"/>
      <c r="U81" s="32" t="str">
        <f t="shared" si="22"/>
        <v/>
      </c>
      <c r="V81" s="33" t="e">
        <f t="shared" si="23"/>
        <v>#N/A</v>
      </c>
      <c r="W81" s="34" t="str">
        <f t="shared" si="24"/>
        <v/>
      </c>
      <c r="X81" s="27" t="e">
        <f t="shared" si="25"/>
        <v>#N/A</v>
      </c>
      <c r="Y81" s="27" t="str">
        <f t="shared" si="26"/>
        <v/>
      </c>
      <c r="Z81" s="27" t="e">
        <f t="shared" si="27"/>
        <v>#N/A</v>
      </c>
      <c r="AA81" s="27" t="str">
        <f t="shared" si="28"/>
        <v/>
      </c>
      <c r="AB81" s="27" t="str">
        <f t="shared" si="29"/>
        <v/>
      </c>
      <c r="AC81" s="27" t="e">
        <f t="shared" si="30"/>
        <v>#N/A</v>
      </c>
      <c r="AD81" s="27" t="e">
        <f t="shared" si="31"/>
        <v>#N/A</v>
      </c>
      <c r="AE81" s="35" t="str">
        <f t="shared" si="32"/>
        <v/>
      </c>
      <c r="AF81" s="27"/>
    </row>
    <row r="82" spans="1:32" x14ac:dyDescent="0.25">
      <c r="A82" s="42">
        <v>78</v>
      </c>
      <c r="B82" s="29"/>
      <c r="C82" s="30"/>
      <c r="E82" s="31"/>
      <c r="F82" s="31"/>
      <c r="G82" s="31"/>
      <c r="H82" s="31"/>
      <c r="I82" s="31"/>
      <c r="J82" s="31"/>
      <c r="K82" s="31"/>
      <c r="L82" s="37"/>
      <c r="M82" s="37"/>
      <c r="N82" s="31"/>
      <c r="U82" s="32" t="str">
        <f t="shared" si="22"/>
        <v/>
      </c>
      <c r="V82" s="33" t="e">
        <f t="shared" si="23"/>
        <v>#N/A</v>
      </c>
      <c r="W82" s="34" t="str">
        <f t="shared" si="24"/>
        <v/>
      </c>
      <c r="X82" s="27" t="e">
        <f t="shared" si="25"/>
        <v>#N/A</v>
      </c>
      <c r="Y82" s="27" t="str">
        <f t="shared" si="26"/>
        <v/>
      </c>
      <c r="Z82" s="27" t="e">
        <f t="shared" si="27"/>
        <v>#N/A</v>
      </c>
      <c r="AA82" s="27" t="str">
        <f t="shared" si="28"/>
        <v/>
      </c>
      <c r="AB82" s="27" t="str">
        <f t="shared" si="29"/>
        <v/>
      </c>
      <c r="AC82" s="27" t="e">
        <f t="shared" si="30"/>
        <v>#N/A</v>
      </c>
      <c r="AD82" s="27" t="e">
        <f t="shared" si="31"/>
        <v>#N/A</v>
      </c>
      <c r="AE82" s="35" t="str">
        <f t="shared" si="32"/>
        <v/>
      </c>
      <c r="AF82" s="27"/>
    </row>
    <row r="83" spans="1:32" x14ac:dyDescent="0.25">
      <c r="A83" s="42">
        <v>79</v>
      </c>
      <c r="B83" s="29"/>
      <c r="C83" s="30"/>
      <c r="E83" s="31"/>
      <c r="F83" s="31"/>
      <c r="G83" s="31"/>
      <c r="H83" s="31"/>
      <c r="I83" s="31"/>
      <c r="J83" s="31"/>
      <c r="K83" s="31"/>
      <c r="L83" s="37"/>
      <c r="M83" s="37"/>
      <c r="N83" s="31"/>
      <c r="U83" s="32" t="str">
        <f t="shared" si="22"/>
        <v/>
      </c>
      <c r="V83" s="33" t="e">
        <f t="shared" si="23"/>
        <v>#N/A</v>
      </c>
      <c r="W83" s="34" t="str">
        <f t="shared" si="24"/>
        <v/>
      </c>
      <c r="X83" s="27" t="e">
        <f t="shared" si="25"/>
        <v>#N/A</v>
      </c>
      <c r="Y83" s="27" t="str">
        <f t="shared" si="26"/>
        <v/>
      </c>
      <c r="Z83" s="27" t="e">
        <f t="shared" si="27"/>
        <v>#N/A</v>
      </c>
      <c r="AA83" s="27" t="str">
        <f t="shared" si="28"/>
        <v/>
      </c>
      <c r="AB83" s="27" t="str">
        <f t="shared" si="29"/>
        <v/>
      </c>
      <c r="AC83" s="27" t="e">
        <f t="shared" si="30"/>
        <v>#N/A</v>
      </c>
      <c r="AD83" s="27" t="e">
        <f t="shared" si="31"/>
        <v>#N/A</v>
      </c>
      <c r="AE83" s="35" t="str">
        <f t="shared" si="32"/>
        <v/>
      </c>
      <c r="AF83" s="27"/>
    </row>
    <row r="84" spans="1:32" x14ac:dyDescent="0.25">
      <c r="A84" s="42">
        <v>80</v>
      </c>
      <c r="B84" s="29"/>
      <c r="C84" s="30"/>
      <c r="E84" s="31"/>
      <c r="F84" s="31"/>
      <c r="G84" s="31"/>
      <c r="H84" s="31"/>
      <c r="I84" s="31"/>
      <c r="J84" s="31"/>
      <c r="K84" s="31"/>
      <c r="L84" s="37"/>
      <c r="M84" s="37"/>
      <c r="N84" s="31"/>
      <c r="U84" s="32" t="str">
        <f t="shared" si="22"/>
        <v/>
      </c>
      <c r="V84" s="33" t="e">
        <f t="shared" si="23"/>
        <v>#N/A</v>
      </c>
      <c r="W84" s="34" t="str">
        <f t="shared" si="24"/>
        <v/>
      </c>
      <c r="X84" s="27" t="e">
        <f t="shared" si="25"/>
        <v>#N/A</v>
      </c>
      <c r="Y84" s="27" t="str">
        <f t="shared" si="26"/>
        <v/>
      </c>
      <c r="Z84" s="27" t="e">
        <f t="shared" si="27"/>
        <v>#N/A</v>
      </c>
      <c r="AA84" s="27" t="str">
        <f t="shared" si="28"/>
        <v/>
      </c>
      <c r="AB84" s="27" t="str">
        <f t="shared" si="29"/>
        <v/>
      </c>
      <c r="AC84" s="27" t="e">
        <f t="shared" si="30"/>
        <v>#N/A</v>
      </c>
      <c r="AD84" s="27" t="e">
        <f t="shared" si="31"/>
        <v>#N/A</v>
      </c>
      <c r="AE84" s="35" t="str">
        <f t="shared" si="32"/>
        <v/>
      </c>
      <c r="AF84" s="27"/>
    </row>
    <row r="85" spans="1:32" x14ac:dyDescent="0.25">
      <c r="A85" s="42">
        <v>81</v>
      </c>
      <c r="B85" s="29"/>
      <c r="C85" s="30"/>
      <c r="E85" s="31"/>
      <c r="F85" s="31"/>
      <c r="G85" s="31"/>
      <c r="H85" s="31"/>
      <c r="I85" s="31"/>
      <c r="J85" s="31"/>
      <c r="K85" s="31"/>
      <c r="L85" s="37"/>
      <c r="M85" s="37"/>
      <c r="N85" s="31"/>
      <c r="U85" s="32" t="str">
        <f t="shared" si="22"/>
        <v/>
      </c>
      <c r="V85" s="33" t="e">
        <f t="shared" si="23"/>
        <v>#N/A</v>
      </c>
      <c r="W85" s="34" t="str">
        <f t="shared" si="24"/>
        <v/>
      </c>
      <c r="X85" s="27" t="e">
        <f t="shared" si="25"/>
        <v>#N/A</v>
      </c>
      <c r="Y85" s="27" t="str">
        <f t="shared" si="26"/>
        <v/>
      </c>
      <c r="Z85" s="27" t="e">
        <f t="shared" si="27"/>
        <v>#N/A</v>
      </c>
      <c r="AA85" s="27" t="str">
        <f t="shared" si="28"/>
        <v/>
      </c>
      <c r="AB85" s="27" t="str">
        <f t="shared" si="29"/>
        <v/>
      </c>
      <c r="AC85" s="27" t="e">
        <f t="shared" si="30"/>
        <v>#N/A</v>
      </c>
      <c r="AD85" s="27" t="e">
        <f t="shared" si="31"/>
        <v>#N/A</v>
      </c>
      <c r="AE85" s="35" t="str">
        <f t="shared" si="32"/>
        <v/>
      </c>
      <c r="AF85" s="27"/>
    </row>
    <row r="86" spans="1:32" x14ac:dyDescent="0.25">
      <c r="A86" s="42">
        <v>82</v>
      </c>
      <c r="B86" s="29"/>
      <c r="C86" s="30"/>
      <c r="E86" s="31"/>
      <c r="F86" s="31"/>
      <c r="G86" s="31"/>
      <c r="H86" s="31"/>
      <c r="I86" s="31"/>
      <c r="J86" s="31"/>
      <c r="K86" s="31"/>
      <c r="L86" s="37"/>
      <c r="M86" s="37"/>
      <c r="N86" s="31"/>
      <c r="U86" s="32" t="str">
        <f t="shared" si="22"/>
        <v/>
      </c>
      <c r="V86" s="33" t="e">
        <f t="shared" si="23"/>
        <v>#N/A</v>
      </c>
      <c r="W86" s="34" t="str">
        <f t="shared" si="24"/>
        <v/>
      </c>
      <c r="X86" s="27" t="e">
        <f t="shared" si="25"/>
        <v>#N/A</v>
      </c>
      <c r="Y86" s="27" t="str">
        <f t="shared" si="26"/>
        <v/>
      </c>
      <c r="Z86" s="27" t="e">
        <f t="shared" si="27"/>
        <v>#N/A</v>
      </c>
      <c r="AA86" s="27" t="str">
        <f t="shared" si="28"/>
        <v/>
      </c>
      <c r="AB86" s="27" t="str">
        <f t="shared" si="29"/>
        <v/>
      </c>
      <c r="AC86" s="27" t="e">
        <f t="shared" si="30"/>
        <v>#N/A</v>
      </c>
      <c r="AD86" s="27" t="e">
        <f t="shared" si="31"/>
        <v>#N/A</v>
      </c>
      <c r="AE86" s="35" t="str">
        <f t="shared" si="32"/>
        <v/>
      </c>
      <c r="AF86" s="27"/>
    </row>
    <row r="87" spans="1:32" x14ac:dyDescent="0.25">
      <c r="A87" s="42">
        <v>83</v>
      </c>
      <c r="B87" s="29"/>
      <c r="C87" s="30"/>
      <c r="E87" s="31"/>
      <c r="F87" s="31"/>
      <c r="G87" s="31"/>
      <c r="H87" s="31"/>
      <c r="I87" s="31"/>
      <c r="J87" s="31"/>
      <c r="K87" s="31"/>
      <c r="L87" s="37"/>
      <c r="M87" s="37"/>
      <c r="N87" s="31"/>
      <c r="U87" s="32" t="str">
        <f t="shared" si="22"/>
        <v/>
      </c>
      <c r="V87" s="33" t="e">
        <f t="shared" si="23"/>
        <v>#N/A</v>
      </c>
      <c r="W87" s="34" t="str">
        <f t="shared" si="24"/>
        <v/>
      </c>
      <c r="X87" s="27" t="e">
        <f t="shared" si="25"/>
        <v>#N/A</v>
      </c>
      <c r="Y87" s="27" t="str">
        <f t="shared" si="26"/>
        <v/>
      </c>
      <c r="Z87" s="27" t="e">
        <f t="shared" si="27"/>
        <v>#N/A</v>
      </c>
      <c r="AA87" s="27" t="str">
        <f t="shared" si="28"/>
        <v/>
      </c>
      <c r="AB87" s="27" t="str">
        <f t="shared" si="29"/>
        <v/>
      </c>
      <c r="AC87" s="27" t="e">
        <f t="shared" si="30"/>
        <v>#N/A</v>
      </c>
      <c r="AD87" s="27" t="e">
        <f t="shared" si="31"/>
        <v>#N/A</v>
      </c>
      <c r="AE87" s="35" t="str">
        <f t="shared" si="32"/>
        <v/>
      </c>
      <c r="AF87" s="27"/>
    </row>
    <row r="88" spans="1:32" x14ac:dyDescent="0.25">
      <c r="A88" s="42">
        <v>84</v>
      </c>
      <c r="B88" s="29"/>
      <c r="C88" s="30"/>
      <c r="E88" s="31"/>
      <c r="F88" s="31"/>
      <c r="G88" s="31"/>
      <c r="H88" s="31"/>
      <c r="I88" s="31"/>
      <c r="J88" s="31"/>
      <c r="K88" s="31"/>
      <c r="L88" s="37"/>
      <c r="M88" s="37"/>
      <c r="N88" s="31"/>
      <c r="U88" s="32" t="str">
        <f t="shared" si="22"/>
        <v/>
      </c>
      <c r="V88" s="33" t="e">
        <f t="shared" si="23"/>
        <v>#N/A</v>
      </c>
      <c r="W88" s="34" t="str">
        <f t="shared" si="24"/>
        <v/>
      </c>
      <c r="X88" s="27" t="e">
        <f t="shared" si="25"/>
        <v>#N/A</v>
      </c>
      <c r="Y88" s="27" t="str">
        <f t="shared" si="26"/>
        <v/>
      </c>
      <c r="Z88" s="27" t="e">
        <f t="shared" si="27"/>
        <v>#N/A</v>
      </c>
      <c r="AA88" s="27" t="str">
        <f t="shared" si="28"/>
        <v/>
      </c>
      <c r="AB88" s="27" t="str">
        <f t="shared" si="29"/>
        <v/>
      </c>
      <c r="AC88" s="27" t="e">
        <f t="shared" si="30"/>
        <v>#N/A</v>
      </c>
      <c r="AD88" s="27" t="e">
        <f t="shared" si="31"/>
        <v>#N/A</v>
      </c>
      <c r="AE88" s="35" t="str">
        <f t="shared" si="32"/>
        <v/>
      </c>
      <c r="AF88" s="27"/>
    </row>
    <row r="89" spans="1:32" x14ac:dyDescent="0.25">
      <c r="A89" s="42">
        <v>85</v>
      </c>
      <c r="B89" s="29"/>
      <c r="C89" s="30"/>
      <c r="E89" s="31"/>
      <c r="F89" s="31"/>
      <c r="G89" s="31"/>
      <c r="H89" s="31"/>
      <c r="I89" s="31"/>
      <c r="J89" s="31"/>
      <c r="K89" s="31"/>
      <c r="L89" s="37"/>
      <c r="M89" s="37"/>
      <c r="N89" s="31"/>
      <c r="U89" s="32" t="str">
        <f t="shared" si="22"/>
        <v/>
      </c>
      <c r="V89" s="33" t="e">
        <f t="shared" si="23"/>
        <v>#N/A</v>
      </c>
      <c r="W89" s="34" t="str">
        <f t="shared" si="24"/>
        <v/>
      </c>
      <c r="X89" s="27" t="e">
        <f t="shared" si="25"/>
        <v>#N/A</v>
      </c>
      <c r="Y89" s="27" t="str">
        <f t="shared" si="26"/>
        <v/>
      </c>
      <c r="Z89" s="27" t="e">
        <f t="shared" si="27"/>
        <v>#N/A</v>
      </c>
      <c r="AA89" s="27" t="str">
        <f t="shared" si="28"/>
        <v/>
      </c>
      <c r="AB89" s="27" t="str">
        <f t="shared" si="29"/>
        <v/>
      </c>
      <c r="AC89" s="27" t="e">
        <f t="shared" si="30"/>
        <v>#N/A</v>
      </c>
      <c r="AD89" s="27" t="e">
        <f t="shared" si="31"/>
        <v>#N/A</v>
      </c>
      <c r="AE89" s="35" t="str">
        <f t="shared" si="32"/>
        <v/>
      </c>
      <c r="AF89" s="27"/>
    </row>
    <row r="90" spans="1:32" x14ac:dyDescent="0.25">
      <c r="A90" s="42">
        <v>86</v>
      </c>
      <c r="B90" s="29"/>
      <c r="C90" s="30"/>
      <c r="E90" s="31"/>
      <c r="F90" s="31"/>
      <c r="G90" s="31"/>
      <c r="H90" s="31"/>
      <c r="I90" s="31"/>
      <c r="J90" s="31"/>
      <c r="K90" s="31"/>
      <c r="L90" s="37"/>
      <c r="M90" s="37"/>
      <c r="N90" s="31"/>
      <c r="U90" s="32" t="str">
        <f t="shared" si="22"/>
        <v/>
      </c>
      <c r="V90" s="33" t="e">
        <f t="shared" si="23"/>
        <v>#N/A</v>
      </c>
      <c r="W90" s="34" t="str">
        <f t="shared" si="24"/>
        <v/>
      </c>
      <c r="X90" s="27" t="e">
        <f t="shared" si="25"/>
        <v>#N/A</v>
      </c>
      <c r="Y90" s="27" t="str">
        <f t="shared" si="26"/>
        <v/>
      </c>
      <c r="Z90" s="27" t="e">
        <f t="shared" si="27"/>
        <v>#N/A</v>
      </c>
      <c r="AA90" s="27" t="str">
        <f t="shared" si="28"/>
        <v/>
      </c>
      <c r="AB90" s="27" t="str">
        <f t="shared" si="29"/>
        <v/>
      </c>
      <c r="AC90" s="27" t="e">
        <f t="shared" si="30"/>
        <v>#N/A</v>
      </c>
      <c r="AD90" s="27" t="e">
        <f t="shared" si="31"/>
        <v>#N/A</v>
      </c>
      <c r="AE90" s="35" t="str">
        <f t="shared" si="32"/>
        <v/>
      </c>
      <c r="AF90" s="27"/>
    </row>
    <row r="91" spans="1:32" x14ac:dyDescent="0.25">
      <c r="A91" s="42">
        <v>87</v>
      </c>
      <c r="B91" s="29"/>
      <c r="C91" s="30"/>
      <c r="E91" s="31"/>
      <c r="F91" s="31"/>
      <c r="G91" s="31"/>
      <c r="H91" s="31"/>
      <c r="I91" s="31"/>
      <c r="J91" s="31"/>
      <c r="K91" s="31"/>
      <c r="L91" s="37"/>
      <c r="M91" s="37"/>
      <c r="N91" s="31"/>
      <c r="U91" s="32" t="str">
        <f t="shared" si="22"/>
        <v/>
      </c>
      <c r="V91" s="33" t="e">
        <f t="shared" si="23"/>
        <v>#N/A</v>
      </c>
      <c r="W91" s="34" t="str">
        <f t="shared" si="24"/>
        <v/>
      </c>
      <c r="X91" s="27" t="e">
        <f t="shared" si="25"/>
        <v>#N/A</v>
      </c>
      <c r="Y91" s="27" t="str">
        <f t="shared" si="26"/>
        <v/>
      </c>
      <c r="Z91" s="27" t="e">
        <f t="shared" si="27"/>
        <v>#N/A</v>
      </c>
      <c r="AA91" s="27" t="str">
        <f t="shared" si="28"/>
        <v/>
      </c>
      <c r="AB91" s="27" t="str">
        <f t="shared" si="29"/>
        <v/>
      </c>
      <c r="AC91" s="27" t="e">
        <f t="shared" si="30"/>
        <v>#N/A</v>
      </c>
      <c r="AD91" s="27" t="e">
        <f t="shared" si="31"/>
        <v>#N/A</v>
      </c>
      <c r="AE91" s="35" t="str">
        <f t="shared" si="32"/>
        <v/>
      </c>
      <c r="AF91" s="27"/>
    </row>
    <row r="92" spans="1:32" x14ac:dyDescent="0.25">
      <c r="A92" s="42">
        <v>88</v>
      </c>
      <c r="B92" s="29"/>
      <c r="C92" s="30"/>
      <c r="E92" s="31"/>
      <c r="F92" s="31"/>
      <c r="G92" s="31"/>
      <c r="H92" s="31"/>
      <c r="I92" s="31"/>
      <c r="J92" s="31"/>
      <c r="K92" s="31"/>
      <c r="L92" s="37"/>
      <c r="M92" s="37"/>
      <c r="N92" s="31"/>
      <c r="U92" s="32" t="str">
        <f t="shared" si="22"/>
        <v/>
      </c>
      <c r="V92" s="33" t="e">
        <f t="shared" si="23"/>
        <v>#N/A</v>
      </c>
      <c r="W92" s="34" t="str">
        <f t="shared" si="24"/>
        <v/>
      </c>
      <c r="X92" s="27" t="e">
        <f t="shared" si="25"/>
        <v>#N/A</v>
      </c>
      <c r="Y92" s="27" t="str">
        <f t="shared" si="26"/>
        <v/>
      </c>
      <c r="Z92" s="27" t="e">
        <f t="shared" si="27"/>
        <v>#N/A</v>
      </c>
      <c r="AA92" s="27" t="str">
        <f t="shared" si="28"/>
        <v/>
      </c>
      <c r="AB92" s="27" t="str">
        <f t="shared" si="29"/>
        <v/>
      </c>
      <c r="AC92" s="27" t="e">
        <f t="shared" si="30"/>
        <v>#N/A</v>
      </c>
      <c r="AD92" s="27" t="e">
        <f t="shared" si="31"/>
        <v>#N/A</v>
      </c>
      <c r="AE92" s="35" t="str">
        <f t="shared" si="32"/>
        <v/>
      </c>
      <c r="AF92" s="27"/>
    </row>
    <row r="93" spans="1:32" x14ac:dyDescent="0.25">
      <c r="A93" s="42">
        <v>89</v>
      </c>
      <c r="B93" s="29"/>
      <c r="C93" s="30"/>
      <c r="E93" s="31"/>
      <c r="F93" s="31"/>
      <c r="G93" s="31"/>
      <c r="H93" s="31"/>
      <c r="I93" s="31"/>
      <c r="J93" s="31"/>
      <c r="K93" s="31"/>
      <c r="L93" s="37"/>
      <c r="M93" s="37"/>
      <c r="N93" s="31"/>
      <c r="U93" s="32" t="str">
        <f t="shared" si="22"/>
        <v/>
      </c>
      <c r="V93" s="33" t="e">
        <f t="shared" si="23"/>
        <v>#N/A</v>
      </c>
      <c r="W93" s="34" t="str">
        <f t="shared" si="24"/>
        <v/>
      </c>
      <c r="X93" s="27" t="e">
        <f t="shared" si="25"/>
        <v>#N/A</v>
      </c>
      <c r="Y93" s="27" t="str">
        <f t="shared" si="26"/>
        <v/>
      </c>
      <c r="Z93" s="27" t="e">
        <f t="shared" si="27"/>
        <v>#N/A</v>
      </c>
      <c r="AA93" s="27" t="str">
        <f t="shared" si="28"/>
        <v/>
      </c>
      <c r="AB93" s="27" t="str">
        <f t="shared" si="29"/>
        <v/>
      </c>
      <c r="AC93" s="27" t="e">
        <f t="shared" si="30"/>
        <v>#N/A</v>
      </c>
      <c r="AD93" s="27" t="e">
        <f t="shared" si="31"/>
        <v>#N/A</v>
      </c>
      <c r="AE93" s="35" t="str">
        <f t="shared" si="32"/>
        <v/>
      </c>
      <c r="AF93" s="27"/>
    </row>
    <row r="94" spans="1:32" x14ac:dyDescent="0.25">
      <c r="A94" s="42">
        <v>90</v>
      </c>
      <c r="B94" s="29"/>
      <c r="C94" s="30"/>
      <c r="E94" s="31"/>
      <c r="F94" s="31"/>
      <c r="G94" s="31"/>
      <c r="H94" s="31"/>
      <c r="I94" s="31"/>
      <c r="J94" s="31"/>
      <c r="K94" s="31"/>
      <c r="L94" s="37"/>
      <c r="M94" s="37"/>
      <c r="N94" s="31"/>
      <c r="U94" s="32" t="str">
        <f t="shared" si="22"/>
        <v/>
      </c>
      <c r="V94" s="33" t="e">
        <f t="shared" si="23"/>
        <v>#N/A</v>
      </c>
      <c r="W94" s="34" t="str">
        <f t="shared" si="24"/>
        <v/>
      </c>
      <c r="X94" s="27" t="e">
        <f t="shared" si="25"/>
        <v>#N/A</v>
      </c>
      <c r="Y94" s="27" t="str">
        <f t="shared" si="26"/>
        <v/>
      </c>
      <c r="Z94" s="27" t="e">
        <f t="shared" si="27"/>
        <v>#N/A</v>
      </c>
      <c r="AA94" s="27" t="str">
        <f t="shared" si="28"/>
        <v/>
      </c>
      <c r="AB94" s="27" t="str">
        <f t="shared" si="29"/>
        <v/>
      </c>
      <c r="AC94" s="27" t="e">
        <f t="shared" si="30"/>
        <v>#N/A</v>
      </c>
      <c r="AD94" s="27" t="e">
        <f t="shared" si="31"/>
        <v>#N/A</v>
      </c>
      <c r="AE94" s="35" t="str">
        <f t="shared" si="32"/>
        <v/>
      </c>
      <c r="AF94" s="27"/>
    </row>
    <row r="95" spans="1:32" x14ac:dyDescent="0.25">
      <c r="A95" s="42">
        <v>91</v>
      </c>
      <c r="B95" s="29"/>
      <c r="C95" s="30"/>
      <c r="E95" s="31"/>
      <c r="F95" s="31"/>
      <c r="G95" s="31"/>
      <c r="H95" s="31"/>
      <c r="I95" s="31"/>
      <c r="J95" s="31"/>
      <c r="K95" s="31"/>
      <c r="L95" s="37"/>
      <c r="M95" s="37"/>
      <c r="N95" s="31"/>
      <c r="U95" s="32" t="str">
        <f t="shared" si="22"/>
        <v/>
      </c>
      <c r="V95" s="33" t="e">
        <f t="shared" si="23"/>
        <v>#N/A</v>
      </c>
      <c r="W95" s="34" t="str">
        <f t="shared" si="24"/>
        <v/>
      </c>
      <c r="X95" s="27" t="e">
        <f t="shared" si="25"/>
        <v>#N/A</v>
      </c>
      <c r="Y95" s="27" t="str">
        <f t="shared" si="26"/>
        <v/>
      </c>
      <c r="Z95" s="27" t="e">
        <f t="shared" si="27"/>
        <v>#N/A</v>
      </c>
      <c r="AA95" s="27" t="str">
        <f t="shared" si="28"/>
        <v/>
      </c>
      <c r="AB95" s="27" t="str">
        <f t="shared" si="29"/>
        <v/>
      </c>
      <c r="AC95" s="27" t="e">
        <f t="shared" si="30"/>
        <v>#N/A</v>
      </c>
      <c r="AD95" s="27" t="e">
        <f t="shared" si="31"/>
        <v>#N/A</v>
      </c>
      <c r="AE95" s="35" t="str">
        <f t="shared" si="32"/>
        <v/>
      </c>
      <c r="AF95" s="27"/>
    </row>
    <row r="96" spans="1:32" x14ac:dyDescent="0.25">
      <c r="A96" s="42">
        <v>92</v>
      </c>
      <c r="B96" s="29"/>
      <c r="C96" s="30"/>
      <c r="E96" s="31"/>
      <c r="F96" s="31"/>
      <c r="G96" s="31"/>
      <c r="H96" s="31"/>
      <c r="I96" s="31"/>
      <c r="J96" s="31"/>
      <c r="K96" s="31"/>
      <c r="L96" s="37"/>
      <c r="M96" s="37"/>
      <c r="N96" s="31"/>
      <c r="U96" s="32" t="str">
        <f t="shared" si="22"/>
        <v/>
      </c>
      <c r="V96" s="33" t="e">
        <f t="shared" si="23"/>
        <v>#N/A</v>
      </c>
      <c r="W96" s="34" t="str">
        <f t="shared" si="24"/>
        <v/>
      </c>
      <c r="X96" s="27" t="e">
        <f t="shared" si="25"/>
        <v>#N/A</v>
      </c>
      <c r="Y96" s="27" t="str">
        <f t="shared" si="26"/>
        <v/>
      </c>
      <c r="Z96" s="27" t="e">
        <f t="shared" si="27"/>
        <v>#N/A</v>
      </c>
      <c r="AA96" s="27" t="str">
        <f t="shared" si="28"/>
        <v/>
      </c>
      <c r="AB96" s="27" t="str">
        <f t="shared" si="29"/>
        <v/>
      </c>
      <c r="AC96" s="27" t="e">
        <f t="shared" si="30"/>
        <v>#N/A</v>
      </c>
      <c r="AD96" s="27" t="e">
        <f t="shared" si="31"/>
        <v>#N/A</v>
      </c>
      <c r="AE96" s="35" t="str">
        <f t="shared" si="32"/>
        <v/>
      </c>
      <c r="AF96" s="27"/>
    </row>
    <row r="97" spans="1:32" x14ac:dyDescent="0.25">
      <c r="A97" s="42">
        <v>93</v>
      </c>
      <c r="B97" s="29"/>
      <c r="C97" s="30"/>
      <c r="E97" s="31"/>
      <c r="F97" s="31"/>
      <c r="G97" s="31"/>
      <c r="H97" s="31"/>
      <c r="I97" s="31"/>
      <c r="J97" s="31"/>
      <c r="K97" s="31"/>
      <c r="L97" s="37"/>
      <c r="M97" s="37"/>
      <c r="N97" s="31"/>
      <c r="U97" s="32" t="str">
        <f t="shared" si="22"/>
        <v/>
      </c>
      <c r="V97" s="33" t="e">
        <f t="shared" si="23"/>
        <v>#N/A</v>
      </c>
      <c r="W97" s="34" t="str">
        <f t="shared" si="24"/>
        <v/>
      </c>
      <c r="X97" s="27" t="e">
        <f t="shared" si="25"/>
        <v>#N/A</v>
      </c>
      <c r="Y97" s="27" t="str">
        <f t="shared" si="26"/>
        <v/>
      </c>
      <c r="Z97" s="27" t="e">
        <f t="shared" si="27"/>
        <v>#N/A</v>
      </c>
      <c r="AA97" s="27" t="str">
        <f t="shared" si="28"/>
        <v/>
      </c>
      <c r="AB97" s="27" t="str">
        <f t="shared" si="29"/>
        <v/>
      </c>
      <c r="AC97" s="27" t="e">
        <f t="shared" si="30"/>
        <v>#N/A</v>
      </c>
      <c r="AD97" s="27" t="e">
        <f t="shared" si="31"/>
        <v>#N/A</v>
      </c>
      <c r="AE97" s="35" t="str">
        <f t="shared" si="32"/>
        <v/>
      </c>
      <c r="AF97" s="27"/>
    </row>
    <row r="98" spans="1:32" x14ac:dyDescent="0.25">
      <c r="A98" s="42">
        <v>94</v>
      </c>
      <c r="B98" s="29"/>
      <c r="C98" s="30"/>
      <c r="E98" s="31"/>
      <c r="F98" s="31"/>
      <c r="G98" s="31"/>
      <c r="H98" s="31"/>
      <c r="I98" s="31"/>
      <c r="J98" s="31"/>
      <c r="K98" s="31"/>
      <c r="L98" s="37"/>
      <c r="M98" s="37"/>
      <c r="N98" s="31"/>
      <c r="U98" s="32" t="str">
        <f t="shared" si="22"/>
        <v/>
      </c>
      <c r="V98" s="33" t="e">
        <f t="shared" si="23"/>
        <v>#N/A</v>
      </c>
      <c r="W98" s="34" t="str">
        <f t="shared" si="24"/>
        <v/>
      </c>
      <c r="X98" s="27" t="e">
        <f t="shared" si="25"/>
        <v>#N/A</v>
      </c>
      <c r="Y98" s="27" t="str">
        <f t="shared" si="26"/>
        <v/>
      </c>
      <c r="Z98" s="27" t="e">
        <f t="shared" si="27"/>
        <v>#N/A</v>
      </c>
      <c r="AA98" s="27" t="str">
        <f t="shared" si="28"/>
        <v/>
      </c>
      <c r="AB98" s="27" t="str">
        <f t="shared" si="29"/>
        <v/>
      </c>
      <c r="AC98" s="27" t="e">
        <f t="shared" si="30"/>
        <v>#N/A</v>
      </c>
      <c r="AD98" s="27" t="e">
        <f t="shared" si="31"/>
        <v>#N/A</v>
      </c>
      <c r="AE98" s="35" t="str">
        <f t="shared" si="32"/>
        <v/>
      </c>
      <c r="AF98" s="27"/>
    </row>
    <row r="99" spans="1:32" x14ac:dyDescent="0.25">
      <c r="A99" s="42">
        <v>95</v>
      </c>
      <c r="B99" s="29"/>
      <c r="C99" s="30"/>
      <c r="E99" s="31"/>
      <c r="F99" s="31"/>
      <c r="G99" s="31"/>
      <c r="H99" s="31"/>
      <c r="I99" s="31"/>
      <c r="J99" s="31"/>
      <c r="K99" s="31"/>
      <c r="L99" s="37"/>
      <c r="M99" s="37"/>
      <c r="N99" s="31"/>
      <c r="U99" s="32" t="str">
        <f t="shared" si="22"/>
        <v/>
      </c>
      <c r="V99" s="33" t="e">
        <f t="shared" si="23"/>
        <v>#N/A</v>
      </c>
      <c r="W99" s="34" t="str">
        <f t="shared" si="24"/>
        <v/>
      </c>
      <c r="X99" s="27" t="e">
        <f t="shared" si="25"/>
        <v>#N/A</v>
      </c>
      <c r="Y99" s="27" t="str">
        <f t="shared" si="26"/>
        <v/>
      </c>
      <c r="Z99" s="27" t="e">
        <f t="shared" si="27"/>
        <v>#N/A</v>
      </c>
      <c r="AA99" s="27" t="str">
        <f t="shared" si="28"/>
        <v/>
      </c>
      <c r="AB99" s="27" t="str">
        <f t="shared" si="29"/>
        <v/>
      </c>
      <c r="AC99" s="27" t="e">
        <f t="shared" si="30"/>
        <v>#N/A</v>
      </c>
      <c r="AD99" s="27" t="e">
        <f t="shared" si="31"/>
        <v>#N/A</v>
      </c>
      <c r="AE99" s="35" t="str">
        <f t="shared" si="32"/>
        <v/>
      </c>
      <c r="AF99" s="27"/>
    </row>
    <row r="100" spans="1:32" x14ac:dyDescent="0.25">
      <c r="A100" s="42">
        <v>96</v>
      </c>
      <c r="B100" s="29"/>
      <c r="C100" s="30"/>
      <c r="E100" s="31"/>
      <c r="F100" s="31"/>
      <c r="G100" s="31"/>
      <c r="H100" s="31"/>
      <c r="I100" s="31"/>
      <c r="J100" s="31"/>
      <c r="K100" s="31"/>
      <c r="L100" s="37"/>
      <c r="M100" s="37"/>
      <c r="N100" s="31"/>
      <c r="U100" s="32" t="str">
        <f t="shared" si="22"/>
        <v/>
      </c>
      <c r="V100" s="33" t="e">
        <f t="shared" si="23"/>
        <v>#N/A</v>
      </c>
      <c r="W100" s="34" t="str">
        <f t="shared" si="24"/>
        <v/>
      </c>
      <c r="X100" s="27" t="e">
        <f t="shared" si="25"/>
        <v>#N/A</v>
      </c>
      <c r="Y100" s="27" t="str">
        <f t="shared" si="26"/>
        <v/>
      </c>
      <c r="Z100" s="27" t="e">
        <f t="shared" si="27"/>
        <v>#N/A</v>
      </c>
      <c r="AA100" s="27" t="str">
        <f t="shared" si="28"/>
        <v/>
      </c>
      <c r="AB100" s="27" t="str">
        <f t="shared" si="29"/>
        <v/>
      </c>
      <c r="AC100" s="27" t="e">
        <f t="shared" si="30"/>
        <v>#N/A</v>
      </c>
      <c r="AD100" s="27" t="e">
        <f t="shared" si="31"/>
        <v>#N/A</v>
      </c>
      <c r="AE100" s="35" t="str">
        <f t="shared" si="32"/>
        <v/>
      </c>
      <c r="AF100" s="27"/>
    </row>
    <row r="101" spans="1:32" x14ac:dyDescent="0.25">
      <c r="A101" s="42">
        <v>97</v>
      </c>
      <c r="B101" s="29"/>
      <c r="C101" s="30"/>
      <c r="E101" s="31"/>
      <c r="F101" s="31"/>
      <c r="G101" s="31"/>
      <c r="H101" s="31"/>
      <c r="I101" s="31"/>
      <c r="J101" s="31"/>
      <c r="K101" s="31"/>
      <c r="L101" s="37"/>
      <c r="M101" s="37"/>
      <c r="N101" s="31"/>
      <c r="U101" s="32" t="str">
        <f t="shared" si="22"/>
        <v/>
      </c>
      <c r="V101" s="33" t="e">
        <f t="shared" si="23"/>
        <v>#N/A</v>
      </c>
      <c r="W101" s="34" t="str">
        <f t="shared" si="24"/>
        <v/>
      </c>
      <c r="X101" s="27" t="e">
        <f t="shared" ref="X101:X103" si="33">IF(ISNUMBER(B101),C101/Y101,NA())</f>
        <v>#N/A</v>
      </c>
      <c r="Y101" s="27" t="str">
        <f t="shared" si="26"/>
        <v/>
      </c>
      <c r="Z101" s="27" t="e">
        <f t="shared" ref="Z101:Z103" si="34">IF(ISNUMBER(B101),Y101,NA())</f>
        <v>#N/A</v>
      </c>
      <c r="AA101" s="27" t="str">
        <f t="shared" si="28"/>
        <v/>
      </c>
      <c r="AB101" s="27" t="str">
        <f t="shared" si="29"/>
        <v/>
      </c>
      <c r="AC101" s="27" t="e">
        <f t="shared" ref="AC101:AC103" si="35">IF(ISNUMBER(B101),IF(A101&gt;$L$4,(C101-(VLOOKUP($L$4,A:C,3)))/AD101,NA()),NA())</f>
        <v>#N/A</v>
      </c>
      <c r="AD101" s="27" t="e">
        <f t="shared" si="31"/>
        <v>#N/A</v>
      </c>
      <c r="AE101" s="35" t="str">
        <f t="shared" si="32"/>
        <v/>
      </c>
      <c r="AF101" s="27"/>
    </row>
    <row r="102" spans="1:32" x14ac:dyDescent="0.25">
      <c r="A102" s="42">
        <v>98</v>
      </c>
      <c r="B102" s="29"/>
      <c r="C102" s="30"/>
      <c r="E102" s="31"/>
      <c r="F102" s="31"/>
      <c r="G102" s="31"/>
      <c r="H102" s="31"/>
      <c r="I102" s="31"/>
      <c r="J102" s="31"/>
      <c r="K102" s="31"/>
      <c r="L102" s="37"/>
      <c r="M102" s="37"/>
      <c r="N102" s="31"/>
      <c r="U102" s="32" t="str">
        <f t="shared" si="22"/>
        <v/>
      </c>
      <c r="V102" s="33" t="e">
        <f t="shared" si="23"/>
        <v>#N/A</v>
      </c>
      <c r="W102" s="34" t="str">
        <f t="shared" si="24"/>
        <v/>
      </c>
      <c r="X102" s="27" t="e">
        <f t="shared" si="33"/>
        <v>#N/A</v>
      </c>
      <c r="Y102" s="27" t="str">
        <f t="shared" si="26"/>
        <v/>
      </c>
      <c r="Z102" s="27" t="e">
        <f t="shared" si="34"/>
        <v>#N/A</v>
      </c>
      <c r="AA102" s="27" t="str">
        <f t="shared" si="28"/>
        <v/>
      </c>
      <c r="AB102" s="27" t="str">
        <f t="shared" si="29"/>
        <v/>
      </c>
      <c r="AC102" s="27" t="e">
        <f t="shared" si="35"/>
        <v>#N/A</v>
      </c>
      <c r="AD102" s="27" t="e">
        <f t="shared" si="31"/>
        <v>#N/A</v>
      </c>
      <c r="AE102" s="35" t="str">
        <f t="shared" si="32"/>
        <v/>
      </c>
      <c r="AF102" s="27"/>
    </row>
    <row r="103" spans="1:32" x14ac:dyDescent="0.25">
      <c r="A103" s="42">
        <v>99</v>
      </c>
      <c r="B103" s="29"/>
      <c r="C103" s="30"/>
      <c r="E103" s="31"/>
      <c r="F103" s="31"/>
      <c r="G103" s="31"/>
      <c r="H103" s="31"/>
      <c r="I103" s="31"/>
      <c r="J103" s="31"/>
      <c r="K103" s="31"/>
      <c r="L103" s="37"/>
      <c r="M103" s="37"/>
      <c r="N103" s="31"/>
      <c r="U103" s="32" t="str">
        <f t="shared" si="22"/>
        <v/>
      </c>
      <c r="V103" s="33" t="e">
        <f t="shared" si="23"/>
        <v>#N/A</v>
      </c>
      <c r="W103" s="34" t="str">
        <f t="shared" si="24"/>
        <v/>
      </c>
      <c r="X103" s="27" t="e">
        <f t="shared" si="33"/>
        <v>#N/A</v>
      </c>
      <c r="Y103" s="27" t="str">
        <f t="shared" si="26"/>
        <v/>
      </c>
      <c r="Z103" s="27" t="e">
        <f t="shared" si="34"/>
        <v>#N/A</v>
      </c>
      <c r="AA103" s="27" t="str">
        <f t="shared" si="28"/>
        <v/>
      </c>
      <c r="AB103" s="27" t="str">
        <f t="shared" si="29"/>
        <v/>
      </c>
      <c r="AC103" s="27" t="e">
        <f t="shared" si="35"/>
        <v>#N/A</v>
      </c>
      <c r="AD103" s="27" t="e">
        <f t="shared" si="31"/>
        <v>#N/A</v>
      </c>
      <c r="AE103" s="35" t="str">
        <f t="shared" si="32"/>
        <v/>
      </c>
      <c r="AF103" s="27"/>
    </row>
  </sheetData>
  <sheetProtection password="CC06" sheet="1" objects="1" scenarios="1"/>
  <pageMargins left="0.7" right="0.7" top="0.75" bottom="0.75" header="0.3" footer="0.3"/>
  <pageSetup paperSize="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Spinner 2">
              <controlPr defaultSize="0" autoPict="0">
                <anchor moveWithCells="1" sizeWithCells="1">
                  <from>
                    <xdr:col>11</xdr:col>
                    <xdr:colOff>104775</xdr:colOff>
                    <xdr:row>5</xdr:row>
                    <xdr:rowOff>76200</xdr:rowOff>
                  </from>
                  <to>
                    <xdr:col>11</xdr:col>
                    <xdr:colOff>1019175</xdr:colOff>
                    <xdr:row>10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5"/>
  <sheetViews>
    <sheetView workbookViewId="0"/>
  </sheetViews>
  <sheetFormatPr defaultRowHeight="15" x14ac:dyDescent="0.25"/>
  <cols>
    <col min="1" max="16384" width="9.140625" style="11"/>
  </cols>
  <sheetData>
    <row r="2" spans="2:2" x14ac:dyDescent="0.25">
      <c r="B2" s="10" t="s">
        <v>31</v>
      </c>
    </row>
    <row r="3" spans="2:2" x14ac:dyDescent="0.25">
      <c r="B3" s="10"/>
    </row>
    <row r="4" spans="2:2" x14ac:dyDescent="0.25">
      <c r="B4" s="12" t="s">
        <v>32</v>
      </c>
    </row>
    <row r="5" spans="2:2" x14ac:dyDescent="0.25">
      <c r="B5" s="12" t="s">
        <v>33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ring radius</vt:lpstr>
      <vt:lpstr>table alpha</vt:lpstr>
      <vt:lpstr>(1)</vt:lpstr>
      <vt:lpstr>password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Di Prima</dc:creator>
  <cp:lastModifiedBy>Simone Di Prima</cp:lastModifiedBy>
  <dcterms:created xsi:type="dcterms:W3CDTF">2018-11-11T13:18:44Z</dcterms:created>
  <dcterms:modified xsi:type="dcterms:W3CDTF">2018-11-12T15:05:26Z</dcterms:modified>
</cp:coreProperties>
</file>